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k国民健康保険税\00_庶務\11_ホームページ\R7\"/>
    </mc:Choice>
  </mc:AlternateContent>
  <bookViews>
    <workbookView xWindow="150" yWindow="60" windowWidth="18315" windowHeight="11655"/>
  </bookViews>
  <sheets>
    <sheet name="国民健康保険税の試算" sheetId="1" r:id="rId1"/>
  </sheets>
  <calcPr calcId="162913"/>
</workbook>
</file>

<file path=xl/calcChain.xml><?xml version="1.0" encoding="utf-8"?>
<calcChain xmlns="http://schemas.openxmlformats.org/spreadsheetml/2006/main">
  <c r="B2" i="1" l="1"/>
  <c r="I39" i="1" l="1"/>
  <c r="B5" i="1" l="1"/>
  <c r="B10" i="1"/>
  <c r="B9" i="1"/>
  <c r="C20" i="1" l="1"/>
  <c r="C21" i="1" s="1"/>
  <c r="F20" i="1"/>
  <c r="F23" i="1" l="1"/>
  <c r="G23" i="1"/>
  <c r="H23" i="1"/>
  <c r="I23" i="1"/>
  <c r="J23" i="1"/>
  <c r="K23" i="1"/>
  <c r="L23" i="1"/>
  <c r="M23" i="1"/>
  <c r="N23" i="1"/>
  <c r="O23" i="1"/>
  <c r="P23" i="1"/>
  <c r="Q23" i="1"/>
  <c r="R23" i="1"/>
  <c r="S23" i="1"/>
  <c r="T23" i="1"/>
  <c r="U23" i="1"/>
  <c r="V23" i="1"/>
  <c r="W23" i="1"/>
  <c r="X23" i="1"/>
  <c r="Y23" i="1"/>
  <c r="Z23" i="1"/>
  <c r="AA23" i="1"/>
  <c r="AB23" i="1"/>
  <c r="AC23" i="1"/>
  <c r="AD23" i="1"/>
  <c r="AE23" i="1"/>
  <c r="AF23" i="1"/>
  <c r="C23" i="1"/>
  <c r="E23" i="1" l="1"/>
  <c r="D23" i="1"/>
  <c r="AI23" i="1" l="1"/>
  <c r="C31" i="1" s="1"/>
  <c r="L31" i="1" l="1"/>
  <c r="B8" i="1"/>
  <c r="I20" i="1" l="1"/>
  <c r="L20" i="1"/>
  <c r="L21" i="1" s="1"/>
  <c r="O20" i="1"/>
  <c r="O21" i="1" s="1"/>
  <c r="R20" i="1"/>
  <c r="R21" i="1" s="1"/>
  <c r="U20" i="1"/>
  <c r="U21" i="1" s="1"/>
  <c r="X20" i="1"/>
  <c r="X21" i="1" s="1"/>
  <c r="AA20" i="1"/>
  <c r="AA21" i="1" s="1"/>
  <c r="AD20" i="1"/>
  <c r="AD21" i="1" s="1"/>
  <c r="I21" i="1" l="1"/>
  <c r="F21" i="1"/>
  <c r="C28" i="1" l="1"/>
  <c r="U28" i="1"/>
  <c r="L28" i="1"/>
  <c r="AG42" i="1"/>
  <c r="U30" i="1" s="1"/>
  <c r="AH42" i="1"/>
  <c r="C33" i="1" l="1"/>
  <c r="L30" i="1"/>
  <c r="L32" i="1" s="1"/>
  <c r="U33" i="1"/>
  <c r="C30" i="1"/>
  <c r="C32" i="1" s="1"/>
  <c r="L33" i="1"/>
  <c r="L35" i="1" l="1"/>
  <c r="C35" i="1" l="1"/>
  <c r="G46" i="1" l="1"/>
  <c r="B39" i="1" l="1"/>
  <c r="R39" i="1"/>
  <c r="U34" i="1" l="1"/>
  <c r="U35" i="1" l="1"/>
  <c r="U36" i="1" s="1"/>
  <c r="L36" i="1"/>
  <c r="C36" i="1"/>
  <c r="C29" i="1" l="1"/>
  <c r="U32" i="1"/>
  <c r="L34" i="1" l="1"/>
  <c r="C34" i="1"/>
  <c r="C37" i="1" s="1"/>
  <c r="U29" i="1"/>
  <c r="L29" i="1"/>
  <c r="U37" i="1" l="1"/>
  <c r="L37" i="1"/>
  <c r="I42" i="1" l="1"/>
  <c r="X42" i="1" s="1"/>
  <c r="W44" i="1" s="1"/>
  <c r="G44" i="1" l="1"/>
</calcChain>
</file>

<file path=xl/sharedStrings.xml><?xml version="1.0" encoding="utf-8"?>
<sst xmlns="http://schemas.openxmlformats.org/spreadsheetml/2006/main" count="166" uniqueCount="70">
  <si>
    <t>お名前</t>
    <rPh sb="1" eb="3">
      <t>ナマエ</t>
    </rPh>
    <phoneticPr fontId="1"/>
  </si>
  <si>
    <t>Ａさん</t>
    <phoneticPr fontId="1"/>
  </si>
  <si>
    <t>Ｂさん</t>
    <phoneticPr fontId="1"/>
  </si>
  <si>
    <t>Ｃさん</t>
    <phoneticPr fontId="1"/>
  </si>
  <si>
    <t>Ｄさん</t>
    <phoneticPr fontId="1"/>
  </si>
  <si>
    <t>Ｅさん</t>
    <phoneticPr fontId="1"/>
  </si>
  <si>
    <t>Ｆさん</t>
    <phoneticPr fontId="1"/>
  </si>
  <si>
    <t>Ｇさん</t>
    <phoneticPr fontId="1"/>
  </si>
  <si>
    <t>Ｈさん</t>
    <phoneticPr fontId="1"/>
  </si>
  <si>
    <t>Ｉさん</t>
    <phoneticPr fontId="1"/>
  </si>
  <si>
    <t>Ｊさん</t>
    <phoneticPr fontId="1"/>
  </si>
  <si>
    <t>所得割</t>
    <rPh sb="0" eb="2">
      <t>ショトク</t>
    </rPh>
    <rPh sb="2" eb="3">
      <t>ワリ</t>
    </rPh>
    <phoneticPr fontId="1"/>
  </si>
  <si>
    <t>平等割</t>
    <rPh sb="0" eb="2">
      <t>ビョウドウ</t>
    </rPh>
    <rPh sb="2" eb="3">
      <t>ワリ</t>
    </rPh>
    <phoneticPr fontId="1"/>
  </si>
  <si>
    <t>合計</t>
    <rPh sb="0" eb="2">
      <t>ゴウケイ</t>
    </rPh>
    <phoneticPr fontId="1"/>
  </si>
  <si>
    <t>円</t>
    <rPh sb="0" eb="1">
      <t>エン</t>
    </rPh>
    <phoneticPr fontId="1"/>
  </si>
  <si>
    <t>（医療費分）</t>
    <rPh sb="1" eb="4">
      <t>イリョウヒ</t>
    </rPh>
    <rPh sb="4" eb="5">
      <t>ブン</t>
    </rPh>
    <phoneticPr fontId="1"/>
  </si>
  <si>
    <t>（支援金分）</t>
    <rPh sb="1" eb="4">
      <t>シエンキン</t>
    </rPh>
    <rPh sb="4" eb="5">
      <t>ブン</t>
    </rPh>
    <phoneticPr fontId="1"/>
  </si>
  <si>
    <t>（介護保険分）</t>
    <rPh sb="1" eb="3">
      <t>カイゴ</t>
    </rPh>
    <rPh sb="3" eb="5">
      <t>ホケン</t>
    </rPh>
    <rPh sb="5" eb="6">
      <t>ブン</t>
    </rPh>
    <phoneticPr fontId="1"/>
  </si>
  <si>
    <t>（医療費分＋支援金分＋介護保険分）</t>
    <rPh sb="1" eb="4">
      <t>イリョウヒ</t>
    </rPh>
    <rPh sb="4" eb="5">
      <t>ブン</t>
    </rPh>
    <rPh sb="6" eb="9">
      <t>シエンキン</t>
    </rPh>
    <rPh sb="9" eb="10">
      <t>ブン</t>
    </rPh>
    <rPh sb="11" eb="13">
      <t>カイゴ</t>
    </rPh>
    <rPh sb="13" eb="15">
      <t>ホケン</t>
    </rPh>
    <rPh sb="15" eb="16">
      <t>ブン</t>
    </rPh>
    <phoneticPr fontId="1"/>
  </si>
  <si>
    <t>月額</t>
    <rPh sb="0" eb="2">
      <t>ゲツガク</t>
    </rPh>
    <phoneticPr fontId="1"/>
  </si>
  <si>
    <t>合計</t>
    <rPh sb="0" eb="2">
      <t>ゴウケイ</t>
    </rPh>
    <phoneticPr fontId="1"/>
  </si>
  <si>
    <t>※年度の途中で加入された場合は、月額に加入月数を掛けてください。</t>
    <rPh sb="1" eb="3">
      <t>ネンド</t>
    </rPh>
    <rPh sb="4" eb="6">
      <t>トチュウ</t>
    </rPh>
    <rPh sb="7" eb="9">
      <t>カニュウ</t>
    </rPh>
    <rPh sb="12" eb="14">
      <t>バアイ</t>
    </rPh>
    <rPh sb="16" eb="18">
      <t>ゲツガク</t>
    </rPh>
    <rPh sb="19" eb="21">
      <t>カニュウ</t>
    </rPh>
    <rPh sb="21" eb="23">
      <t>ゲッスウ</t>
    </rPh>
    <rPh sb="24" eb="25">
      <t>カ</t>
    </rPh>
    <phoneticPr fontId="1"/>
  </si>
  <si>
    <t xml:space="preserve">※低所得者の軽減については、一定の要件を満たす必要があるため対応していません。
</t>
    <rPh sb="1" eb="5">
      <t>テイショトクシャ</t>
    </rPh>
    <rPh sb="6" eb="8">
      <t>ケイゲン</t>
    </rPh>
    <rPh sb="14" eb="16">
      <t>イッテイ</t>
    </rPh>
    <rPh sb="17" eb="19">
      <t>ヨウケン</t>
    </rPh>
    <rPh sb="20" eb="21">
      <t>ミ</t>
    </rPh>
    <rPh sb="23" eb="25">
      <t>ヒツヨウ</t>
    </rPh>
    <rPh sb="30" eb="32">
      <t>タイオウ</t>
    </rPh>
    <phoneticPr fontId="1"/>
  </si>
  <si>
    <t>総所得金額</t>
    <rPh sb="0" eb="1">
      <t>ソウ</t>
    </rPh>
    <rPh sb="1" eb="3">
      <t>ショトク</t>
    </rPh>
    <rPh sb="3" eb="5">
      <t>キンガク</t>
    </rPh>
    <phoneticPr fontId="1"/>
  </si>
  <si>
    <t>国民健康保険年税額</t>
    <rPh sb="0" eb="2">
      <t>コクミン</t>
    </rPh>
    <rPh sb="2" eb="4">
      <t>ケンコウ</t>
    </rPh>
    <rPh sb="4" eb="6">
      <t>ホケン</t>
    </rPh>
    <rPh sb="6" eb="9">
      <t>ネンゼイガク</t>
    </rPh>
    <phoneticPr fontId="1"/>
  </si>
  <si>
    <t>円</t>
    <rPh sb="0" eb="1">
      <t>エン</t>
    </rPh>
    <phoneticPr fontId="1"/>
  </si>
  <si>
    <t>　40歳から64歳の方のみ</t>
    <rPh sb="3" eb="4">
      <t>サイ</t>
    </rPh>
    <rPh sb="8" eb="9">
      <t>サイ</t>
    </rPh>
    <rPh sb="10" eb="11">
      <t>カタ</t>
    </rPh>
    <phoneticPr fontId="1"/>
  </si>
  <si>
    <t>所得割率</t>
    <rPh sb="0" eb="2">
      <t>ショトク</t>
    </rPh>
    <rPh sb="2" eb="3">
      <t>ワリ</t>
    </rPh>
    <rPh sb="3" eb="4">
      <t>リツ</t>
    </rPh>
    <phoneticPr fontId="1"/>
  </si>
  <si>
    <t>均等割額</t>
    <rPh sb="0" eb="3">
      <t>キントウワ</t>
    </rPh>
    <rPh sb="3" eb="4">
      <t>ガク</t>
    </rPh>
    <phoneticPr fontId="1"/>
  </si>
  <si>
    <t>平等割額</t>
    <rPh sb="0" eb="2">
      <t>ビョウドウ</t>
    </rPh>
    <rPh sb="2" eb="3">
      <t>ワリ</t>
    </rPh>
    <rPh sb="3" eb="4">
      <t>ガク</t>
    </rPh>
    <phoneticPr fontId="1"/>
  </si>
  <si>
    <t>均等割率</t>
    <rPh sb="0" eb="3">
      <t>キントウワ</t>
    </rPh>
    <rPh sb="3" eb="4">
      <t>リツ</t>
    </rPh>
    <phoneticPr fontId="1"/>
  </si>
  <si>
    <t>平等割率</t>
    <rPh sb="0" eb="2">
      <t>ビョウドウ</t>
    </rPh>
    <rPh sb="2" eb="3">
      <t>ワリ</t>
    </rPh>
    <rPh sb="3" eb="4">
      <t>リツ</t>
    </rPh>
    <phoneticPr fontId="1"/>
  </si>
  <si>
    <t>均等割額</t>
    <rPh sb="0" eb="3">
      <t>キントウワリ</t>
    </rPh>
    <rPh sb="3" eb="4">
      <t>ガク</t>
    </rPh>
    <phoneticPr fontId="1"/>
  </si>
  <si>
    <t>限度額</t>
    <rPh sb="0" eb="2">
      <t>ゲンド</t>
    </rPh>
    <rPh sb="2" eb="3">
      <t>ガク</t>
    </rPh>
    <phoneticPr fontId="1"/>
  </si>
  <si>
    <t>対象年度</t>
    <rPh sb="0" eb="2">
      <t>タイショウ</t>
    </rPh>
    <rPh sb="2" eb="4">
      <t>ネンド</t>
    </rPh>
    <phoneticPr fontId="1"/>
  </si>
  <si>
    <t>《計算方法》</t>
  </si>
  <si>
    <t>↑</t>
    <phoneticPr fontId="1"/>
  </si>
  <si>
    <t>色が付いているところを入力</t>
    <rPh sb="0" eb="1">
      <t>イロ</t>
    </rPh>
    <rPh sb="2" eb="3">
      <t>ツ</t>
    </rPh>
    <rPh sb="11" eb="13">
      <t>ニュウリョク</t>
    </rPh>
    <phoneticPr fontId="1"/>
  </si>
  <si>
    <t>←</t>
    <phoneticPr fontId="1"/>
  </si>
  <si>
    <t>非表示にする</t>
    <rPh sb="0" eb="3">
      <t>ヒヒョウジ</t>
    </rPh>
    <phoneticPr fontId="1"/>
  </si>
  <si>
    <t xml:space="preserve">   退職等による減免については、一定の要件を満たす場合、納期限までの申請により減額されます。</t>
    <rPh sb="3" eb="5">
      <t>タイショク</t>
    </rPh>
    <rPh sb="5" eb="6">
      <t>トウ</t>
    </rPh>
    <rPh sb="9" eb="11">
      <t>ゲンメン</t>
    </rPh>
    <rPh sb="17" eb="19">
      <t>イッテイ</t>
    </rPh>
    <rPh sb="20" eb="22">
      <t>ヨウケン</t>
    </rPh>
    <rPh sb="23" eb="24">
      <t>ミ</t>
    </rPh>
    <rPh sb="26" eb="28">
      <t>バアイ</t>
    </rPh>
    <rPh sb="29" eb="32">
      <t>ノウキゲン</t>
    </rPh>
    <rPh sb="35" eb="37">
      <t>シンセイ</t>
    </rPh>
    <rPh sb="40" eb="42">
      <t>ゲンガク</t>
    </rPh>
    <phoneticPr fontId="1"/>
  </si>
  <si>
    <t>平等割額</t>
    <rPh sb="0" eb="2">
      <t>ビョウドウ</t>
    </rPh>
    <rPh sb="2" eb="3">
      <t>ワリ</t>
    </rPh>
    <rPh sb="3" eb="4">
      <t>ガク</t>
    </rPh>
    <phoneticPr fontId="1"/>
  </si>
  <si>
    <t>円</t>
    <rPh sb="0" eb="1">
      <t>エン</t>
    </rPh>
    <phoneticPr fontId="1"/>
  </si>
  <si>
    <t>生年月日（西暦）</t>
    <rPh sb="0" eb="4">
      <t>セイネンガッピ</t>
    </rPh>
    <rPh sb="5" eb="7">
      <t>セイレキ</t>
    </rPh>
    <phoneticPr fontId="1"/>
  </si>
  <si>
    <t>年</t>
    <rPh sb="0" eb="1">
      <t>ネン</t>
    </rPh>
    <phoneticPr fontId="1"/>
  </si>
  <si>
    <t>月</t>
    <rPh sb="0" eb="1">
      <t>ツキ</t>
    </rPh>
    <phoneticPr fontId="1"/>
  </si>
  <si>
    <t>日</t>
    <rPh sb="0" eb="1">
      <t>ヒ</t>
    </rPh>
    <phoneticPr fontId="1"/>
  </si>
  <si>
    <t>4/1時点の年齢</t>
    <rPh sb="3" eb="5">
      <t>ジテン</t>
    </rPh>
    <rPh sb="6" eb="8">
      <t>ネンレイ</t>
    </rPh>
    <phoneticPr fontId="1"/>
  </si>
  <si>
    <t>基準日</t>
    <rPh sb="0" eb="3">
      <t>キジュンビ</t>
    </rPh>
    <phoneticPr fontId="1"/>
  </si>
  <si>
    <t>未就学基準日</t>
    <rPh sb="0" eb="3">
      <t>ミシュウガク</t>
    </rPh>
    <rPh sb="3" eb="6">
      <t>キジュンビ</t>
    </rPh>
    <phoneticPr fontId="1"/>
  </si>
  <si>
    <t>未就学児人数</t>
    <rPh sb="0" eb="4">
      <t>ミシュウガクジ</t>
    </rPh>
    <rPh sb="4" eb="6">
      <t>ニンズウ</t>
    </rPh>
    <phoneticPr fontId="1"/>
  </si>
  <si>
    <t>←年度ごとに修正</t>
    <rPh sb="1" eb="3">
      <t>ネンド</t>
    </rPh>
    <rPh sb="6" eb="8">
      <t>シュウセイ</t>
    </rPh>
    <phoneticPr fontId="1"/>
  </si>
  <si>
    <t>未就学児軽減額</t>
    <rPh sb="0" eb="4">
      <t>ミシュウガクジ</t>
    </rPh>
    <rPh sb="4" eb="7">
      <t>ケイゲンガク</t>
    </rPh>
    <phoneticPr fontId="1"/>
  </si>
  <si>
    <t>※年度の途中で加入者や加入人数が変わる場合は正しく試算ができません。</t>
    <rPh sb="1" eb="3">
      <t>ネンド</t>
    </rPh>
    <rPh sb="4" eb="6">
      <t>トチュウ</t>
    </rPh>
    <rPh sb="7" eb="10">
      <t>カニュウシャ</t>
    </rPh>
    <rPh sb="11" eb="15">
      <t>カニュウニンズウ</t>
    </rPh>
    <rPh sb="16" eb="17">
      <t>カ</t>
    </rPh>
    <rPh sb="19" eb="21">
      <t>バアイ</t>
    </rPh>
    <rPh sb="22" eb="23">
      <t>タダ</t>
    </rPh>
    <rPh sb="25" eb="27">
      <t>シサン</t>
    </rPh>
    <phoneticPr fontId="1"/>
  </si>
  <si>
    <t>所得割額</t>
    <rPh sb="0" eb="2">
      <t>ショトク</t>
    </rPh>
    <rPh sb="2" eb="3">
      <t>ワリ</t>
    </rPh>
    <rPh sb="3" eb="4">
      <t>ガク</t>
    </rPh>
    <phoneticPr fontId="1"/>
  </si>
  <si>
    <t>均等割額小計</t>
    <rPh sb="0" eb="3">
      <t>キントウワリ</t>
    </rPh>
    <rPh sb="3" eb="4">
      <t>ガク</t>
    </rPh>
    <rPh sb="4" eb="6">
      <t>ショウケイ</t>
    </rPh>
    <phoneticPr fontId="1"/>
  </si>
  <si>
    <r>
      <t>※</t>
    </r>
    <r>
      <rPr>
        <b/>
        <sz val="14"/>
        <color rgb="FFFF0000"/>
        <rFont val="ＭＳ Ｐゴシック"/>
        <family val="3"/>
        <charset val="128"/>
        <scheme val="minor"/>
      </rPr>
      <t>年度の途中で</t>
    </r>
    <r>
      <rPr>
        <b/>
        <sz val="14"/>
        <color theme="1"/>
        <rFont val="ＭＳ Ｐゴシック"/>
        <family val="3"/>
        <charset val="128"/>
        <scheme val="minor"/>
      </rPr>
      <t>40歳になり介護保険分が新たにかかる方、65歳になり介護保険分がかからなくなる方、</t>
    </r>
    <rPh sb="1" eb="3">
      <t>ネンド</t>
    </rPh>
    <rPh sb="4" eb="6">
      <t>トチュウ</t>
    </rPh>
    <rPh sb="9" eb="10">
      <t>サイ</t>
    </rPh>
    <rPh sb="13" eb="15">
      <t>カイゴ</t>
    </rPh>
    <rPh sb="15" eb="17">
      <t>ホケン</t>
    </rPh>
    <rPh sb="17" eb="18">
      <t>ブン</t>
    </rPh>
    <rPh sb="19" eb="20">
      <t>アラ</t>
    </rPh>
    <rPh sb="25" eb="26">
      <t>カタ</t>
    </rPh>
    <rPh sb="29" eb="30">
      <t>サイ</t>
    </rPh>
    <rPh sb="33" eb="35">
      <t>カイゴ</t>
    </rPh>
    <rPh sb="35" eb="37">
      <t>ホケン</t>
    </rPh>
    <rPh sb="37" eb="38">
      <t>ブン</t>
    </rPh>
    <phoneticPr fontId="1"/>
  </si>
  <si>
    <t>西暦</t>
    <rPh sb="0" eb="2">
      <t>セイレキ</t>
    </rPh>
    <phoneticPr fontId="1"/>
  </si>
  <si>
    <t>　 低所得者の軽減がこの試算表に対応していないため、未就学児軽減額は正しく試算ができないことがあります。</t>
    <rPh sb="26" eb="33">
      <t>ミシュウガクジケイゲンガク</t>
    </rPh>
    <rPh sb="34" eb="35">
      <t>タダ</t>
    </rPh>
    <rPh sb="37" eb="39">
      <t>シサン</t>
    </rPh>
    <phoneticPr fontId="1"/>
  </si>
  <si>
    <t>　 低所得による軽減対象者については、軽減後の均等割額の半額が減額されますが、</t>
    <rPh sb="2" eb="5">
      <t>テイショトク</t>
    </rPh>
    <rPh sb="8" eb="13">
      <t>ケイゲンタイショウシャ</t>
    </rPh>
    <rPh sb="19" eb="22">
      <t>ケイゲンゴ</t>
    </rPh>
    <rPh sb="23" eb="27">
      <t>キントウワリガク</t>
    </rPh>
    <rPh sb="28" eb="30">
      <t>ハンガク</t>
    </rPh>
    <rPh sb="31" eb="33">
      <t>ゲンガク</t>
    </rPh>
    <phoneticPr fontId="1"/>
  </si>
  <si>
    <t>円</t>
    <rPh sb="0" eb="1">
      <t>エン</t>
    </rPh>
    <phoneticPr fontId="1"/>
  </si>
  <si>
    <t>基礎控除額</t>
    <rPh sb="0" eb="4">
      <t>キソコウジョ</t>
    </rPh>
    <rPh sb="4" eb="5">
      <t>ガク</t>
    </rPh>
    <phoneticPr fontId="1"/>
  </si>
  <si>
    <t>59～68行を非表示にする</t>
    <rPh sb="5" eb="6">
      <t>ギョウ</t>
    </rPh>
    <rPh sb="7" eb="10">
      <t>ヒヒョウジ</t>
    </rPh>
    <phoneticPr fontId="1"/>
  </si>
  <si>
    <t>医療分</t>
    <rPh sb="0" eb="3">
      <t>イリョウブン</t>
    </rPh>
    <phoneticPr fontId="1"/>
  </si>
  <si>
    <t>支援分</t>
    <rPh sb="0" eb="3">
      <t>シエンブン</t>
    </rPh>
    <phoneticPr fontId="1"/>
  </si>
  <si>
    <t>介護分</t>
    <rPh sb="0" eb="3">
      <t>カイゴブン</t>
    </rPh>
    <phoneticPr fontId="1"/>
  </si>
  <si>
    <t>※令和４年度（2022年度）より未就学児の均等割額の半額が減額されます。</t>
    <rPh sb="1" eb="3">
      <t>レイワ</t>
    </rPh>
    <rPh sb="4" eb="6">
      <t>ネンド</t>
    </rPh>
    <rPh sb="11" eb="13">
      <t>ネンド</t>
    </rPh>
    <rPh sb="16" eb="20">
      <t>ミシュウガクジ</t>
    </rPh>
    <rPh sb="21" eb="25">
      <t>キントウワリガク</t>
    </rPh>
    <rPh sb="26" eb="28">
      <t>ハンガク</t>
    </rPh>
    <rPh sb="29" eb="31">
      <t>ゲンガク</t>
    </rPh>
    <phoneticPr fontId="1"/>
  </si>
  <si>
    <t xml:space="preserve"> 給与や年金の源泉徴収票が複数ある場合は、全ての所得金額を合計して入力してください。）</t>
    <rPh sb="1" eb="3">
      <t>キュウヨ</t>
    </rPh>
    <rPh sb="4" eb="6">
      <t>ネンキン</t>
    </rPh>
    <rPh sb="7" eb="12">
      <t>ゲンセンチョウシュウヒョウ</t>
    </rPh>
    <rPh sb="13" eb="15">
      <t>フクスウ</t>
    </rPh>
    <rPh sb="17" eb="19">
      <t>バアイ</t>
    </rPh>
    <rPh sb="21" eb="22">
      <t>スベ</t>
    </rPh>
    <rPh sb="24" eb="28">
      <t>ショトクキンガク</t>
    </rPh>
    <rPh sb="29" eb="31">
      <t>ゴウケイ</t>
    </rPh>
    <rPh sb="33" eb="35">
      <t>ニュウリョク</t>
    </rPh>
    <phoneticPr fontId="1"/>
  </si>
  <si>
    <t>（総所得金額欄には、源泉徴収票の所得金額や、確定申告書の⑫の欄の金額を記入してください。</t>
    <rPh sb="6" eb="7">
      <t>ラン</t>
    </rPh>
    <rPh sb="10" eb="15">
      <t>ゲンセンチョウシュウヒョウ</t>
    </rPh>
    <rPh sb="16" eb="20">
      <t>ショトクキンガク</t>
    </rPh>
    <rPh sb="22" eb="27">
      <t>カクテイシンコクショ</t>
    </rPh>
    <rPh sb="30" eb="31">
      <t>ラン</t>
    </rPh>
    <rPh sb="32" eb="34">
      <t>キンガク</t>
    </rPh>
    <rPh sb="35" eb="37">
      <t>キニュウ</t>
    </rPh>
    <phoneticPr fontId="1"/>
  </si>
  <si>
    <t xml:space="preserve">   75歳になり国民健康保険から後期高齢者医療保険に移行する方については対応しておりません。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</si>
</sst>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20"/>
      <color theme="1"/>
      <name val="ＭＳ Ｐゴシック"/>
      <family val="3"/>
      <charset val="128"/>
      <scheme val="minor"/>
    </font>
    <font>
      <sz val="24"/>
      <color rgb="FF00B0F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3"/>
      <color theme="1"/>
      <name val="ＭＳ Ｐゴシック"/>
      <family val="2"/>
      <charset val="128"/>
      <scheme val="minor"/>
    </font>
    <font>
      <b/>
      <sz val="18"/>
      <color theme="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sz val="13"/>
      <name val="ＭＳ Ｐゴシック"/>
      <family val="3"/>
      <charset val="128"/>
      <scheme val="minor"/>
    </font>
    <font>
      <b/>
      <sz val="18"/>
      <name val="ＭＳ Ｐゴシック"/>
      <family val="3"/>
      <charset val="128"/>
      <scheme val="minor"/>
    </font>
    <font>
      <b/>
      <sz val="20"/>
      <name val="ＭＳ Ｐゴシック"/>
      <family val="3"/>
      <charset val="128"/>
      <scheme val="minor"/>
    </font>
    <font>
      <sz val="13"/>
      <color theme="1"/>
      <name val="ＭＳ Ｐゴシック"/>
      <family val="3"/>
      <charset val="128"/>
      <scheme val="minor"/>
    </font>
    <font>
      <sz val="18"/>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1"/>
      <color rgb="FF00B0F0"/>
      <name val="ＭＳ Ｐゴシック"/>
      <family val="3"/>
      <charset val="128"/>
      <scheme val="minor"/>
    </font>
    <font>
      <sz val="28"/>
      <color rgb="FF00B0F0"/>
      <name val="ＭＳ Ｐゴシック"/>
      <family val="3"/>
      <charset val="128"/>
      <scheme val="minor"/>
    </font>
    <font>
      <sz val="18"/>
      <color theme="1"/>
      <name val="ＭＳ Ｐゴシック"/>
      <family val="3"/>
      <charset val="128"/>
      <scheme val="minor"/>
    </font>
    <font>
      <sz val="24"/>
      <color theme="1"/>
      <name val="ＭＳ Ｐゴシック"/>
      <family val="2"/>
      <charset val="128"/>
      <scheme val="minor"/>
    </font>
    <font>
      <sz val="48"/>
      <color theme="1"/>
      <name val="ＭＳ Ｐゴシック"/>
      <family val="2"/>
      <charset val="128"/>
      <scheme val="minor"/>
    </font>
    <font>
      <sz val="4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2"/>
      <color rgb="FF000000"/>
      <name val="ＭＳ Ｐゴシック"/>
      <family val="3"/>
      <charset val="128"/>
      <scheme val="minor"/>
    </font>
  </fonts>
  <fills count="11">
    <fill>
      <patternFill patternType="none"/>
    </fill>
    <fill>
      <patternFill patternType="gray125"/>
    </fill>
    <fill>
      <patternFill patternType="solid">
        <fgColor rgb="FFFFFF99"/>
        <bgColor indexed="64"/>
      </patternFill>
    </fill>
    <fill>
      <patternFill patternType="solid">
        <fgColor rgb="FFFFCC99"/>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style="thin">
        <color auto="1"/>
      </left>
      <right style="thin">
        <color auto="1"/>
      </right>
      <top style="thin">
        <color auto="1"/>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4">
    <xf numFmtId="0" fontId="0" fillId="0" borderId="0" xfId="0">
      <alignment vertical="center"/>
    </xf>
    <xf numFmtId="38" fontId="0" fillId="0" borderId="0" xfId="1" applyFont="1">
      <alignment vertical="center"/>
    </xf>
    <xf numFmtId="0" fontId="4" fillId="0" borderId="0" xfId="0" applyFont="1" applyAlignment="1">
      <alignment horizontal="center" vertical="center"/>
    </xf>
    <xf numFmtId="0" fontId="0" fillId="0" borderId="0" xfId="0" applyAlignment="1">
      <alignment vertical="center"/>
    </xf>
    <xf numFmtId="38" fontId="5" fillId="0" borderId="0" xfId="1" applyFont="1" applyAlignment="1">
      <alignment horizontal="center" vertical="center"/>
    </xf>
    <xf numFmtId="38" fontId="5" fillId="0" borderId="0" xfId="1" applyFont="1">
      <alignment vertical="center"/>
    </xf>
    <xf numFmtId="38" fontId="6" fillId="0" borderId="0" xfId="1" applyFont="1">
      <alignment vertical="center"/>
    </xf>
    <xf numFmtId="0" fontId="9" fillId="4" borderId="1" xfId="0" applyFont="1" applyFill="1" applyBorder="1" applyAlignment="1">
      <alignment horizontal="center" vertical="center"/>
    </xf>
    <xf numFmtId="38" fontId="9" fillId="4" borderId="1" xfId="1" applyFont="1" applyFill="1" applyBorder="1" applyAlignment="1">
      <alignment horizontal="center" vertical="center"/>
    </xf>
    <xf numFmtId="38" fontId="5" fillId="5" borderId="1" xfId="1" applyFont="1" applyFill="1" applyBorder="1" applyAlignment="1">
      <alignment horizontal="center" vertical="center"/>
    </xf>
    <xf numFmtId="0" fontId="0" fillId="0" borderId="0" xfId="0" applyFont="1">
      <alignment vertical="center"/>
    </xf>
    <xf numFmtId="38" fontId="5" fillId="8" borderId="1" xfId="1" applyFont="1" applyFill="1" applyBorder="1" applyAlignment="1">
      <alignment horizontal="center" vertical="center"/>
    </xf>
    <xf numFmtId="38" fontId="14" fillId="7" borderId="4" xfId="1" applyFont="1" applyFill="1" applyBorder="1" applyAlignment="1">
      <alignment vertical="center"/>
    </xf>
    <xf numFmtId="38" fontId="10" fillId="7" borderId="4" xfId="1" applyFont="1" applyFill="1" applyBorder="1" applyAlignment="1">
      <alignment vertical="center"/>
    </xf>
    <xf numFmtId="38" fontId="5" fillId="8" borderId="0" xfId="1" applyFont="1" applyFill="1">
      <alignment vertical="center"/>
    </xf>
    <xf numFmtId="38" fontId="0" fillId="8" borderId="0" xfId="1" applyFont="1" applyFill="1">
      <alignment vertical="center"/>
    </xf>
    <xf numFmtId="38" fontId="0" fillId="8" borderId="0" xfId="1" applyFont="1" applyFill="1" applyBorder="1">
      <alignment vertical="center"/>
    </xf>
    <xf numFmtId="38" fontId="19" fillId="8" borderId="0" xfId="1" applyFont="1" applyFill="1" applyBorder="1">
      <alignment vertical="center"/>
    </xf>
    <xf numFmtId="0" fontId="23" fillId="0" borderId="0" xfId="0" applyFont="1" applyAlignment="1">
      <alignment horizontal="center" vertical="center"/>
    </xf>
    <xf numFmtId="0" fontId="21" fillId="0" borderId="0" xfId="0" applyFont="1" applyAlignment="1">
      <alignment vertical="center"/>
    </xf>
    <xf numFmtId="0" fontId="0" fillId="0" borderId="1" xfId="0" applyBorder="1">
      <alignment vertical="center"/>
    </xf>
    <xf numFmtId="0" fontId="0" fillId="0" borderId="0" xfId="0" applyBorder="1">
      <alignment vertical="center"/>
    </xf>
    <xf numFmtId="0" fontId="24" fillId="0" borderId="0" xfId="0" applyFont="1">
      <alignment vertical="center"/>
    </xf>
    <xf numFmtId="0" fontId="17" fillId="0" borderId="0" xfId="0" applyFont="1" applyAlignment="1">
      <alignment horizontal="center" vertical="center"/>
    </xf>
    <xf numFmtId="0" fontId="24" fillId="0" borderId="0" xfId="0" applyFont="1" applyAlignment="1">
      <alignment horizontal="center" vertical="center"/>
    </xf>
    <xf numFmtId="0" fontId="0" fillId="8" borderId="0" xfId="0" applyFill="1">
      <alignment vertical="center"/>
    </xf>
    <xf numFmtId="38" fontId="0" fillId="8" borderId="0" xfId="1" applyFont="1" applyFill="1" applyAlignment="1">
      <alignment horizontal="center" vertical="center"/>
    </xf>
    <xf numFmtId="0" fontId="0" fillId="6" borderId="0" xfId="0" applyFill="1">
      <alignment vertical="center"/>
    </xf>
    <xf numFmtId="0" fontId="0" fillId="0" borderId="0" xfId="0" applyAlignment="1">
      <alignment vertical="center"/>
    </xf>
    <xf numFmtId="0" fontId="19" fillId="0" borderId="0" xfId="0" applyFont="1" applyAlignment="1">
      <alignment vertical="center"/>
    </xf>
    <xf numFmtId="0" fontId="22" fillId="6" borderId="0" xfId="0" applyFont="1" applyFill="1" applyAlignment="1">
      <alignment vertical="center"/>
    </xf>
    <xf numFmtId="0" fontId="0" fillId="0" borderId="0" xfId="0" applyAlignment="1">
      <alignment horizontal="center" vertical="center"/>
    </xf>
    <xf numFmtId="0" fontId="27" fillId="0" borderId="0" xfId="0" applyFont="1" applyAlignment="1">
      <alignment horizontal="center" vertical="center"/>
    </xf>
    <xf numFmtId="31" fontId="7" fillId="4" borderId="1" xfId="1" applyNumberFormat="1" applyFont="1" applyFill="1" applyBorder="1" applyAlignment="1" applyProtection="1">
      <alignment horizontal="center" vertical="center"/>
      <protection locked="0"/>
    </xf>
    <xf numFmtId="0" fontId="7" fillId="2" borderId="1" xfId="1" applyNumberFormat="1" applyFont="1" applyFill="1" applyBorder="1" applyAlignment="1" applyProtection="1">
      <alignment horizontal="center" vertical="center"/>
      <protection locked="0"/>
    </xf>
    <xf numFmtId="0" fontId="0" fillId="0" borderId="0" xfId="0" applyBorder="1" applyAlignment="1">
      <alignment vertical="center"/>
    </xf>
    <xf numFmtId="0" fontId="20" fillId="0" borderId="0" xfId="0" applyFont="1" applyAlignment="1">
      <alignment vertical="center"/>
    </xf>
    <xf numFmtId="38" fontId="14" fillId="0" borderId="0" xfId="1" applyFont="1" applyFill="1" applyBorder="1" applyAlignment="1">
      <alignment vertical="center"/>
    </xf>
    <xf numFmtId="38" fontId="10" fillId="0" borderId="0" xfId="1"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38" fontId="0" fillId="8" borderId="0" xfId="0" applyNumberFormat="1" applyFill="1">
      <alignment vertical="center"/>
    </xf>
    <xf numFmtId="0" fontId="19" fillId="8" borderId="0" xfId="0" applyFont="1" applyFill="1" applyBorder="1" applyAlignment="1">
      <alignment vertical="center"/>
    </xf>
    <xf numFmtId="0" fontId="18" fillId="8" borderId="0" xfId="0" applyFont="1" applyFill="1" applyBorder="1" applyAlignment="1">
      <alignment horizontal="center" vertical="center"/>
    </xf>
    <xf numFmtId="38" fontId="9" fillId="8" borderId="1" xfId="1" applyFont="1" applyFill="1" applyBorder="1" applyAlignment="1">
      <alignment horizontal="center" vertical="center"/>
    </xf>
    <xf numFmtId="0" fontId="0" fillId="0" borderId="0" xfId="0" applyFill="1">
      <alignment vertical="center"/>
    </xf>
    <xf numFmtId="38" fontId="0" fillId="0" borderId="0" xfId="1" applyFont="1" applyFill="1" applyAlignment="1">
      <alignment horizontal="center" vertical="center"/>
    </xf>
    <xf numFmtId="38" fontId="0" fillId="0" borderId="0" xfId="1" applyFont="1" applyFill="1">
      <alignment vertical="center"/>
    </xf>
    <xf numFmtId="38" fontId="5" fillId="5" borderId="8" xfId="1" applyFont="1" applyFill="1" applyBorder="1" applyAlignment="1">
      <alignment horizontal="center" vertical="center"/>
    </xf>
    <xf numFmtId="38" fontId="5" fillId="5" borderId="17" xfId="1" applyFont="1" applyFill="1" applyBorder="1" applyAlignment="1">
      <alignment horizontal="center" vertical="center"/>
    </xf>
    <xf numFmtId="38" fontId="5" fillId="8" borderId="8" xfId="1" applyFont="1" applyFill="1" applyBorder="1" applyAlignment="1">
      <alignment horizontal="center" vertical="center"/>
    </xf>
    <xf numFmtId="0" fontId="28" fillId="0" borderId="0" xfId="0" applyFont="1" applyAlignment="1">
      <alignment vertical="center"/>
    </xf>
    <xf numFmtId="38" fontId="7" fillId="0" borderId="0" xfId="1" applyFont="1">
      <alignment vertical="center"/>
    </xf>
    <xf numFmtId="0" fontId="8" fillId="0" borderId="0" xfId="0" applyFont="1">
      <alignment vertical="center"/>
    </xf>
    <xf numFmtId="0" fontId="8" fillId="0" borderId="0" xfId="0" applyFont="1" applyAlignment="1">
      <alignment vertical="center"/>
    </xf>
    <xf numFmtId="0" fontId="29" fillId="0" borderId="0" xfId="0" applyFont="1" applyAlignment="1">
      <alignment vertical="center"/>
    </xf>
    <xf numFmtId="0" fontId="31" fillId="0" borderId="0" xfId="0" applyFont="1" applyAlignment="1">
      <alignment horizontal="left" vertical="center"/>
    </xf>
    <xf numFmtId="0" fontId="0" fillId="8" borderId="0" xfId="0" applyFill="1" applyProtection="1">
      <alignment vertical="center"/>
    </xf>
    <xf numFmtId="38" fontId="9" fillId="8" borderId="8" xfId="1" applyFont="1" applyFill="1" applyBorder="1" applyAlignment="1" applyProtection="1">
      <alignment horizontal="center" vertical="center"/>
    </xf>
    <xf numFmtId="0" fontId="20" fillId="8" borderId="0" xfId="0" applyFont="1" applyFill="1" applyAlignment="1" applyProtection="1">
      <alignment vertical="center"/>
    </xf>
    <xf numFmtId="14" fontId="0" fillId="10" borderId="0" xfId="0" applyNumberFormat="1" applyFill="1" applyProtection="1">
      <alignment vertical="center"/>
    </xf>
    <xf numFmtId="0" fontId="0" fillId="0" borderId="0" xfId="0" applyFill="1" applyProtection="1">
      <alignment vertical="center"/>
    </xf>
    <xf numFmtId="0" fontId="20" fillId="0" borderId="0" xfId="0" applyFont="1" applyFill="1" applyAlignment="1" applyProtection="1">
      <alignment vertical="center"/>
    </xf>
    <xf numFmtId="38" fontId="9" fillId="4" borderId="8" xfId="1" applyFont="1" applyFill="1" applyBorder="1" applyAlignment="1" applyProtection="1">
      <alignment horizontal="center" vertical="center"/>
    </xf>
    <xf numFmtId="0" fontId="29" fillId="0" borderId="0" xfId="0" applyFont="1" applyAlignment="1">
      <alignment vertical="center"/>
    </xf>
    <xf numFmtId="0" fontId="27"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5" fillId="0" borderId="0" xfId="0" applyFont="1" applyAlignment="1">
      <alignment horizontal="center" vertical="center"/>
    </xf>
    <xf numFmtId="38" fontId="12" fillId="0" borderId="0" xfId="1" applyFont="1" applyAlignment="1">
      <alignment horizontal="center" vertical="center"/>
    </xf>
    <xf numFmtId="177" fontId="0" fillId="9" borderId="9" xfId="0" applyNumberFormat="1" applyFill="1" applyBorder="1" applyAlignment="1">
      <alignment horizontal="center" vertical="center"/>
    </xf>
    <xf numFmtId="177" fontId="0" fillId="9" borderId="10" xfId="0" applyNumberFormat="1" applyFill="1" applyBorder="1" applyAlignment="1">
      <alignment horizontal="center" vertical="center"/>
    </xf>
    <xf numFmtId="177" fontId="0" fillId="9" borderId="11" xfId="0" applyNumberFormat="1" applyFill="1" applyBorder="1" applyAlignment="1">
      <alignment horizontal="center" vertical="center"/>
    </xf>
    <xf numFmtId="38" fontId="0" fillId="9" borderId="9" xfId="1" applyFont="1" applyFill="1" applyBorder="1" applyAlignment="1">
      <alignment horizontal="center" vertical="center"/>
    </xf>
    <xf numFmtId="38" fontId="0" fillId="9" borderId="10" xfId="1" applyFont="1" applyFill="1" applyBorder="1" applyAlignment="1">
      <alignment horizontal="center" vertical="center"/>
    </xf>
    <xf numFmtId="38" fontId="0" fillId="9" borderId="11" xfId="1" applyFont="1" applyFill="1" applyBorder="1" applyAlignment="1">
      <alignment horizontal="center" vertical="center"/>
    </xf>
    <xf numFmtId="177" fontId="0" fillId="9" borderId="1" xfId="0" applyNumberFormat="1" applyFill="1" applyBorder="1" applyAlignment="1">
      <alignment horizontal="center" vertical="center"/>
    </xf>
    <xf numFmtId="38" fontId="0" fillId="9" borderId="1" xfId="1" applyFont="1" applyFill="1" applyBorder="1" applyAlignment="1">
      <alignment horizontal="center" vertical="center"/>
    </xf>
    <xf numFmtId="177" fontId="0" fillId="0" borderId="1"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11" xfId="0" applyNumberForma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9" xfId="1" applyFont="1" applyBorder="1" applyAlignment="1">
      <alignment horizontal="center" vertical="center"/>
    </xf>
    <xf numFmtId="38" fontId="0" fillId="0" borderId="11" xfId="1" applyFont="1" applyBorder="1" applyAlignment="1">
      <alignment horizontal="center" vertical="center"/>
    </xf>
    <xf numFmtId="0" fontId="0" fillId="9" borderId="1" xfId="0" applyFill="1" applyBorder="1" applyAlignment="1">
      <alignment horizontal="center" vertical="center"/>
    </xf>
    <xf numFmtId="176" fontId="11" fillId="0" borderId="0" xfId="1" applyNumberFormat="1" applyFont="1" applyAlignment="1">
      <alignment horizontal="center" vertical="center"/>
    </xf>
    <xf numFmtId="38" fontId="11" fillId="0" borderId="0" xfId="1" applyFont="1" applyAlignment="1">
      <alignment horizontal="center" vertical="center"/>
    </xf>
    <xf numFmtId="38" fontId="15" fillId="7" borderId="3" xfId="1" applyFont="1" applyFill="1" applyBorder="1" applyAlignment="1">
      <alignment horizontal="center" vertical="center"/>
    </xf>
    <xf numFmtId="38" fontId="15" fillId="7" borderId="5" xfId="1" applyFont="1" applyFill="1" applyBorder="1" applyAlignment="1">
      <alignment horizontal="center" vertical="center"/>
    </xf>
    <xf numFmtId="38" fontId="3" fillId="7" borderId="5" xfId="1" applyFont="1" applyFill="1" applyBorder="1" applyAlignment="1">
      <alignment horizontal="center" vertical="center"/>
    </xf>
    <xf numFmtId="38" fontId="10" fillId="7" borderId="12" xfId="1" applyFont="1" applyFill="1" applyBorder="1" applyAlignment="1">
      <alignment horizontal="center" vertical="center"/>
    </xf>
    <xf numFmtId="38" fontId="10" fillId="7" borderId="13" xfId="1" applyFont="1" applyFill="1" applyBorder="1" applyAlignment="1">
      <alignment horizontal="center" vertical="center"/>
    </xf>
    <xf numFmtId="38" fontId="13" fillId="0" borderId="9"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1"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6" xfId="1" applyFont="1" applyFill="1" applyBorder="1" applyAlignment="1">
      <alignment horizontal="center" vertical="center"/>
    </xf>
    <xf numFmtId="38" fontId="16" fillId="0" borderId="14" xfId="1" applyFont="1" applyFill="1" applyBorder="1" applyAlignment="1">
      <alignment horizontal="center" vertical="center"/>
    </xf>
    <xf numFmtId="38" fontId="16" fillId="0" borderId="15" xfId="1" applyFont="1" applyFill="1" applyBorder="1" applyAlignment="1">
      <alignment horizontal="center" vertical="center"/>
    </xf>
    <xf numFmtId="38" fontId="16" fillId="0" borderId="16" xfId="1" applyFont="1" applyFill="1" applyBorder="1" applyAlignment="1">
      <alignment horizontal="center" vertical="center"/>
    </xf>
    <xf numFmtId="38" fontId="5" fillId="5" borderId="14" xfId="1" applyFont="1" applyFill="1" applyBorder="1" applyAlignment="1">
      <alignment horizontal="center" vertical="center"/>
    </xf>
    <xf numFmtId="38" fontId="5" fillId="5" borderId="15" xfId="1" applyFont="1" applyFill="1" applyBorder="1" applyAlignment="1">
      <alignment horizontal="center" vertical="center"/>
    </xf>
    <xf numFmtId="38" fontId="5" fillId="5" borderId="16"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5" fillId="5" borderId="9" xfId="1" applyFont="1" applyFill="1" applyBorder="1" applyAlignment="1">
      <alignment horizontal="center" vertical="center"/>
    </xf>
    <xf numFmtId="38" fontId="5" fillId="5" borderId="10" xfId="1" applyFont="1" applyFill="1" applyBorder="1" applyAlignment="1">
      <alignment horizontal="center" vertical="center"/>
    </xf>
    <xf numFmtId="38" fontId="5" fillId="5" borderId="11" xfId="1" applyFont="1" applyFill="1" applyBorder="1" applyAlignment="1">
      <alignment horizontal="center" vertical="center"/>
    </xf>
    <xf numFmtId="38" fontId="6" fillId="6" borderId="1" xfId="1" applyFont="1" applyFill="1" applyBorder="1" applyAlignment="1">
      <alignment horizontal="center" vertical="center"/>
    </xf>
    <xf numFmtId="38" fontId="6" fillId="8" borderId="1" xfId="1" applyFont="1" applyFill="1" applyBorder="1" applyAlignment="1">
      <alignment horizontal="center" vertical="center"/>
    </xf>
    <xf numFmtId="38" fontId="6" fillId="8" borderId="18" xfId="1" applyFont="1" applyFill="1" applyBorder="1" applyAlignment="1">
      <alignment horizontal="center" vertical="center"/>
    </xf>
    <xf numFmtId="38" fontId="6" fillId="8" borderId="6" xfId="1" applyFont="1" applyFill="1" applyBorder="1" applyAlignment="1">
      <alignment horizontal="center" vertical="center"/>
    </xf>
    <xf numFmtId="38" fontId="6" fillId="8" borderId="19" xfId="1" applyFont="1" applyFill="1" applyBorder="1" applyAlignment="1">
      <alignment horizontal="center" vertical="center"/>
    </xf>
    <xf numFmtId="38" fontId="6" fillId="6" borderId="17" xfId="1" applyFont="1" applyFill="1" applyBorder="1" applyAlignment="1">
      <alignment horizontal="center" vertical="center"/>
    </xf>
    <xf numFmtId="38" fontId="6" fillId="8" borderId="8" xfId="1" applyFont="1" applyFill="1" applyBorder="1" applyAlignment="1">
      <alignment horizontal="center" vertical="center"/>
    </xf>
    <xf numFmtId="38" fontId="6" fillId="6" borderId="9" xfId="1" applyFont="1" applyFill="1" applyBorder="1" applyAlignment="1">
      <alignment horizontal="center" vertical="center"/>
    </xf>
    <xf numFmtId="38" fontId="6" fillId="6" borderId="10" xfId="1" applyFont="1" applyFill="1" applyBorder="1" applyAlignment="1">
      <alignment horizontal="center" vertical="center"/>
    </xf>
    <xf numFmtId="38" fontId="6" fillId="6" borderId="11" xfId="1" applyFont="1" applyFill="1" applyBorder="1" applyAlignment="1">
      <alignment horizontal="center" vertical="center"/>
    </xf>
    <xf numFmtId="38" fontId="6" fillId="8" borderId="9" xfId="1" applyFont="1" applyFill="1" applyBorder="1" applyAlignment="1">
      <alignment horizontal="center" vertical="center"/>
    </xf>
    <xf numFmtId="38" fontId="6" fillId="8" borderId="10" xfId="1" applyFont="1" applyFill="1" applyBorder="1" applyAlignment="1">
      <alignment horizontal="center" vertical="center"/>
    </xf>
    <xf numFmtId="38" fontId="6" fillId="8" borderId="11" xfId="1" applyFont="1" applyFill="1" applyBorder="1" applyAlignment="1">
      <alignment horizontal="center" vertical="center"/>
    </xf>
    <xf numFmtId="38" fontId="16" fillId="6" borderId="9" xfId="1" applyFont="1" applyFill="1" applyBorder="1" applyAlignment="1">
      <alignment horizontal="center" vertical="center"/>
    </xf>
    <xf numFmtId="38" fontId="16" fillId="6" borderId="10" xfId="1" applyFont="1" applyFill="1" applyBorder="1" applyAlignment="1">
      <alignment horizontal="center" vertical="center"/>
    </xf>
    <xf numFmtId="38" fontId="16" fillId="6" borderId="11" xfId="1" applyFont="1" applyFill="1" applyBorder="1" applyAlignment="1">
      <alignment horizontal="center" vertical="center"/>
    </xf>
    <xf numFmtId="38" fontId="5" fillId="8" borderId="9" xfId="1" applyFont="1" applyFill="1" applyBorder="1" applyAlignment="1">
      <alignment horizontal="center" vertical="center"/>
    </xf>
    <xf numFmtId="38" fontId="5" fillId="8" borderId="10" xfId="1" applyFont="1" applyFill="1" applyBorder="1" applyAlignment="1">
      <alignment horizontal="center" vertical="center"/>
    </xf>
    <xf numFmtId="38" fontId="5" fillId="8" borderId="11" xfId="1" applyFont="1" applyFill="1" applyBorder="1" applyAlignment="1">
      <alignment horizontal="center" vertical="center"/>
    </xf>
    <xf numFmtId="38" fontId="16" fillId="8" borderId="9" xfId="1" applyFont="1" applyFill="1" applyBorder="1" applyAlignment="1">
      <alignment horizontal="center" vertical="center"/>
    </xf>
    <xf numFmtId="38" fontId="16" fillId="8" borderId="10" xfId="1" applyFont="1" applyFill="1" applyBorder="1" applyAlignment="1">
      <alignment horizontal="center" vertical="center"/>
    </xf>
    <xf numFmtId="38" fontId="16" fillId="8" borderId="11" xfId="1" applyFont="1" applyFill="1" applyBorder="1" applyAlignment="1">
      <alignment horizontal="center" vertical="center"/>
    </xf>
    <xf numFmtId="38" fontId="16" fillId="8" borderId="18" xfId="1" applyFont="1" applyFill="1" applyBorder="1" applyAlignment="1">
      <alignment horizontal="center" vertical="center"/>
    </xf>
    <xf numFmtId="38" fontId="16" fillId="8" borderId="6" xfId="1" applyFont="1" applyFill="1" applyBorder="1" applyAlignment="1">
      <alignment horizontal="center" vertical="center"/>
    </xf>
    <xf numFmtId="38" fontId="16" fillId="8" borderId="19" xfId="1" applyFont="1" applyFill="1" applyBorder="1" applyAlignment="1">
      <alignment horizontal="center" vertical="center"/>
    </xf>
    <xf numFmtId="38" fontId="5" fillId="5" borderId="20" xfId="1" applyFont="1" applyFill="1" applyBorder="1" applyAlignment="1">
      <alignment horizontal="center" vertical="center"/>
    </xf>
    <xf numFmtId="38" fontId="5" fillId="5" borderId="21" xfId="1" applyFont="1" applyFill="1" applyBorder="1" applyAlignment="1">
      <alignment horizontal="center" vertical="center"/>
    </xf>
    <xf numFmtId="38" fontId="5" fillId="5" borderId="22" xfId="1" applyFont="1" applyFill="1" applyBorder="1" applyAlignment="1">
      <alignment horizontal="center" vertical="center"/>
    </xf>
    <xf numFmtId="38" fontId="5" fillId="8" borderId="18" xfId="1" applyFont="1" applyFill="1" applyBorder="1" applyAlignment="1">
      <alignment horizontal="center" vertical="center"/>
    </xf>
    <xf numFmtId="38" fontId="5" fillId="8" borderId="6" xfId="1" applyFont="1" applyFill="1" applyBorder="1" applyAlignment="1">
      <alignment horizontal="center" vertical="center"/>
    </xf>
    <xf numFmtId="38" fontId="5" fillId="8" borderId="19" xfId="1" applyFont="1" applyFill="1" applyBorder="1" applyAlignment="1">
      <alignment horizontal="center" vertical="center"/>
    </xf>
    <xf numFmtId="38" fontId="16" fillId="6" borderId="20" xfId="1" applyFont="1" applyFill="1" applyBorder="1" applyAlignment="1">
      <alignment horizontal="center" vertical="center"/>
    </xf>
    <xf numFmtId="38" fontId="16" fillId="6" borderId="21" xfId="1" applyFont="1" applyFill="1" applyBorder="1" applyAlignment="1">
      <alignment horizontal="center" vertical="center"/>
    </xf>
    <xf numFmtId="38" fontId="16" fillId="6" borderId="22" xfId="1" applyFont="1" applyFill="1" applyBorder="1" applyAlignment="1">
      <alignment horizontal="center" vertical="center"/>
    </xf>
    <xf numFmtId="38" fontId="16" fillId="0" borderId="18" xfId="1" applyFont="1" applyFill="1" applyBorder="1" applyAlignment="1" applyProtection="1">
      <alignment horizontal="center" vertical="center"/>
      <protection hidden="1"/>
    </xf>
    <xf numFmtId="38" fontId="16" fillId="0" borderId="6" xfId="1" applyFont="1" applyFill="1" applyBorder="1" applyAlignment="1" applyProtection="1">
      <alignment horizontal="center" vertical="center"/>
      <protection hidden="1"/>
    </xf>
    <xf numFmtId="38" fontId="16" fillId="0" borderId="19" xfId="1" applyFont="1" applyFill="1" applyBorder="1" applyAlignment="1" applyProtection="1">
      <alignment horizontal="center" vertical="center"/>
      <protection hidden="1"/>
    </xf>
    <xf numFmtId="14" fontId="7" fillId="8" borderId="9" xfId="1" applyNumberFormat="1" applyFont="1" applyFill="1" applyBorder="1" applyAlignment="1" applyProtection="1">
      <alignment horizontal="center" vertical="center"/>
    </xf>
    <xf numFmtId="0" fontId="7" fillId="8" borderId="10" xfId="1" applyNumberFormat="1" applyFont="1" applyFill="1" applyBorder="1" applyAlignment="1" applyProtection="1">
      <alignment horizontal="center" vertical="center"/>
    </xf>
    <xf numFmtId="0" fontId="7" fillId="8" borderId="11" xfId="1" applyNumberFormat="1" applyFont="1" applyFill="1" applyBorder="1" applyAlignment="1" applyProtection="1">
      <alignment horizontal="center" vertical="center"/>
    </xf>
    <xf numFmtId="0" fontId="7" fillId="4" borderId="9" xfId="1" applyNumberFormat="1" applyFont="1" applyFill="1" applyBorder="1" applyAlignment="1" applyProtection="1">
      <alignment horizontal="center" vertical="center"/>
    </xf>
    <xf numFmtId="0" fontId="7" fillId="4" borderId="10" xfId="1" applyNumberFormat="1" applyFont="1" applyFill="1" applyBorder="1" applyAlignment="1" applyProtection="1">
      <alignment horizontal="center" vertical="center"/>
    </xf>
    <xf numFmtId="0" fontId="7" fillId="4" borderId="11" xfId="1" applyNumberFormat="1" applyFont="1" applyFill="1" applyBorder="1" applyAlignment="1" applyProtection="1">
      <alignment horizontal="center" vertical="center"/>
    </xf>
    <xf numFmtId="38" fontId="5" fillId="8" borderId="23" xfId="1" applyFont="1" applyFill="1" applyBorder="1" applyAlignment="1">
      <alignment horizontal="center" vertical="center"/>
    </xf>
    <xf numFmtId="38" fontId="5" fillId="8" borderId="24" xfId="1" applyFont="1" applyFill="1" applyBorder="1" applyAlignment="1">
      <alignment horizontal="center" vertical="center"/>
    </xf>
    <xf numFmtId="38" fontId="5" fillId="8" borderId="25" xfId="1" applyFont="1" applyFill="1" applyBorder="1" applyAlignment="1">
      <alignment horizontal="center" vertical="center"/>
    </xf>
    <xf numFmtId="38" fontId="13" fillId="6" borderId="20" xfId="1" applyFont="1" applyFill="1" applyBorder="1" applyAlignment="1">
      <alignment horizontal="center" vertical="center"/>
    </xf>
    <xf numFmtId="38" fontId="13" fillId="6" borderId="21" xfId="1" applyFont="1" applyFill="1" applyBorder="1" applyAlignment="1">
      <alignment horizontal="center" vertical="center"/>
    </xf>
    <xf numFmtId="38" fontId="13" fillId="6" borderId="22" xfId="1" applyFont="1" applyFill="1" applyBorder="1" applyAlignment="1">
      <alignment horizontal="center" vertical="center"/>
    </xf>
    <xf numFmtId="38" fontId="5" fillId="5" borderId="18" xfId="1" applyFont="1" applyFill="1" applyBorder="1" applyAlignment="1" applyProtection="1">
      <alignment horizontal="center" vertical="center"/>
      <protection hidden="1"/>
    </xf>
    <xf numFmtId="38" fontId="5" fillId="5" borderId="6" xfId="1" applyFont="1" applyFill="1" applyBorder="1" applyAlignment="1" applyProtection="1">
      <alignment horizontal="center" vertical="center"/>
      <protection hidden="1"/>
    </xf>
    <xf numFmtId="38" fontId="5" fillId="5" borderId="19" xfId="1" applyFont="1" applyFill="1" applyBorder="1" applyAlignment="1" applyProtection="1">
      <alignment horizontal="center" vertical="center"/>
      <protection hidden="1"/>
    </xf>
    <xf numFmtId="38" fontId="0" fillId="2" borderId="1" xfId="1"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38" fontId="5" fillId="0" borderId="6" xfId="1" applyFont="1" applyBorder="1" applyAlignment="1">
      <alignment horizontal="center" vertical="center"/>
    </xf>
    <xf numFmtId="38" fontId="6" fillId="0" borderId="8" xfId="1" applyFont="1" applyFill="1" applyBorder="1" applyAlignment="1" applyProtection="1">
      <alignment horizontal="center" vertical="center"/>
      <protection hidden="1"/>
    </xf>
    <xf numFmtId="38" fontId="13" fillId="8" borderId="18" xfId="1" applyFont="1" applyFill="1" applyBorder="1" applyAlignment="1">
      <alignment horizontal="center" vertical="center"/>
    </xf>
    <xf numFmtId="38" fontId="13" fillId="8" borderId="6" xfId="1" applyFont="1" applyFill="1" applyBorder="1" applyAlignment="1">
      <alignment horizontal="center" vertical="center"/>
    </xf>
    <xf numFmtId="38" fontId="13" fillId="8" borderId="19" xfId="1" applyFont="1" applyFill="1" applyBorder="1" applyAlignment="1">
      <alignment horizontal="center" vertical="center"/>
    </xf>
    <xf numFmtId="38" fontId="13" fillId="0" borderId="18"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19" xfId="1" applyFont="1" applyFill="1" applyBorder="1" applyAlignment="1">
      <alignment horizontal="center" vertical="center"/>
    </xf>
    <xf numFmtId="38" fontId="5" fillId="5" borderId="23" xfId="1" applyFont="1" applyFill="1" applyBorder="1" applyAlignment="1">
      <alignment horizontal="center" vertical="center"/>
    </xf>
    <xf numFmtId="38" fontId="5" fillId="5" borderId="24" xfId="1" applyFont="1" applyFill="1" applyBorder="1" applyAlignment="1">
      <alignment horizontal="center" vertical="center"/>
    </xf>
    <xf numFmtId="38" fontId="5" fillId="5" borderId="25" xfId="1" applyFont="1" applyFill="1" applyBorder="1" applyAlignment="1">
      <alignment horizontal="center" vertical="center"/>
    </xf>
    <xf numFmtId="38" fontId="6" fillId="6" borderId="20" xfId="1" applyFont="1" applyFill="1" applyBorder="1" applyAlignment="1">
      <alignment horizontal="center" vertical="center"/>
    </xf>
    <xf numFmtId="38" fontId="6" fillId="6" borderId="21" xfId="1" applyFont="1" applyFill="1" applyBorder="1" applyAlignment="1">
      <alignment horizontal="center" vertical="center"/>
    </xf>
    <xf numFmtId="38" fontId="6" fillId="6" borderId="22"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19" xfId="1" applyFont="1" applyFill="1" applyBorder="1" applyAlignment="1">
      <alignment horizontal="center" vertical="center"/>
    </xf>
    <xf numFmtId="38" fontId="13" fillId="6" borderId="9" xfId="1" applyFont="1" applyFill="1" applyBorder="1" applyAlignment="1">
      <alignment horizontal="center" vertical="center"/>
    </xf>
    <xf numFmtId="38" fontId="13" fillId="6" borderId="10" xfId="1" applyFont="1" applyFill="1" applyBorder="1" applyAlignment="1">
      <alignment horizontal="center" vertical="center"/>
    </xf>
    <xf numFmtId="38" fontId="13" fillId="6" borderId="11" xfId="1" applyFont="1" applyFill="1" applyBorder="1" applyAlignment="1">
      <alignment horizontal="center" vertical="center"/>
    </xf>
    <xf numFmtId="38" fontId="13" fillId="8" borderId="9" xfId="1" applyFont="1" applyFill="1" applyBorder="1" applyAlignment="1">
      <alignment horizontal="center" vertical="center"/>
    </xf>
    <xf numFmtId="38" fontId="13" fillId="8" borderId="10" xfId="1" applyFont="1" applyFill="1" applyBorder="1" applyAlignment="1">
      <alignment horizontal="center" vertical="center"/>
    </xf>
    <xf numFmtId="38" fontId="13" fillId="8" borderId="11" xfId="1" applyFont="1" applyFill="1" applyBorder="1" applyAlignment="1">
      <alignment horizontal="center" vertical="center"/>
    </xf>
    <xf numFmtId="0" fontId="23" fillId="6" borderId="0" xfId="0" applyFont="1" applyFill="1" applyAlignment="1">
      <alignment vertical="center"/>
    </xf>
    <xf numFmtId="0" fontId="22" fillId="6" borderId="0" xfId="0" applyFont="1" applyFill="1" applyAlignment="1">
      <alignment vertical="center"/>
    </xf>
    <xf numFmtId="0" fontId="0" fillId="0" borderId="0" xfId="0"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9" fillId="0" borderId="0" xfId="0" applyFont="1" applyAlignment="1">
      <alignment vertical="center" wrapText="1"/>
    </xf>
    <xf numFmtId="0" fontId="29" fillId="0" borderId="0" xfId="0" applyFont="1" applyAlignment="1">
      <alignment vertical="center"/>
    </xf>
    <xf numFmtId="38" fontId="19" fillId="8" borderId="0" xfId="1" applyFont="1" applyFill="1" applyBorder="1" applyAlignment="1">
      <alignment horizontal="center" vertical="center"/>
    </xf>
    <xf numFmtId="0" fontId="19" fillId="8" borderId="0" xfId="0" applyFont="1" applyFill="1" applyBorder="1" applyAlignment="1">
      <alignment vertical="center"/>
    </xf>
    <xf numFmtId="38" fontId="14" fillId="7" borderId="2" xfId="1" applyFont="1" applyFill="1" applyBorder="1" applyAlignment="1">
      <alignment horizontal="center" vertical="center"/>
    </xf>
    <xf numFmtId="0" fontId="14" fillId="7" borderId="2" xfId="0" applyFont="1" applyFill="1" applyBorder="1" applyAlignment="1">
      <alignment horizontal="center" vertical="center"/>
    </xf>
    <xf numFmtId="38" fontId="18" fillId="8" borderId="0" xfId="1" applyFont="1" applyFill="1" applyBorder="1" applyAlignment="1">
      <alignment horizontal="center" vertical="center"/>
    </xf>
    <xf numFmtId="0" fontId="18" fillId="8" borderId="0" xfId="0" applyFont="1" applyFill="1" applyBorder="1" applyAlignment="1">
      <alignment horizontal="center" vertical="center"/>
    </xf>
    <xf numFmtId="38" fontId="0" fillId="0" borderId="6" xfId="1" applyFont="1" applyBorder="1" applyAlignment="1">
      <alignment vertical="center"/>
    </xf>
    <xf numFmtId="0" fontId="0" fillId="0" borderId="0" xfId="0" applyBorder="1" applyAlignment="1">
      <alignment vertical="center"/>
    </xf>
    <xf numFmtId="38" fontId="0" fillId="8" borderId="1" xfId="1" applyFont="1" applyFill="1" applyBorder="1" applyAlignment="1" applyProtection="1">
      <alignment horizontal="center" vertical="center"/>
      <protection locked="0"/>
    </xf>
    <xf numFmtId="0" fontId="31" fillId="0" borderId="0" xfId="0" applyFont="1" applyAlignment="1">
      <alignment vertical="center"/>
    </xf>
    <xf numFmtId="0" fontId="6" fillId="0" borderId="0" xfId="0" applyFont="1" applyAlignment="1">
      <alignment vertical="center"/>
    </xf>
    <xf numFmtId="38" fontId="9" fillId="4" borderId="7" xfId="1" applyFont="1" applyFill="1" applyBorder="1" applyAlignment="1">
      <alignment horizontal="center" vertical="center"/>
    </xf>
    <xf numFmtId="38" fontId="9" fillId="4" borderId="8"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FF99"/>
      <color rgb="FFFFFFCC"/>
      <color rgb="FFCCECFF"/>
      <color rgb="FFFFFF00"/>
      <color rgb="FFCCFFCC"/>
      <color rgb="FFFFFF66"/>
      <color rgb="FFCCFFFF"/>
      <color rgb="FFFF99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133351</xdr:colOff>
      <xdr:row>0</xdr:row>
      <xdr:rowOff>197645</xdr:rowOff>
    </xdr:from>
    <xdr:to>
      <xdr:col>14</xdr:col>
      <xdr:colOff>321468</xdr:colOff>
      <xdr:row>3</xdr:row>
      <xdr:rowOff>0</xdr:rowOff>
    </xdr:to>
    <xdr:sp macro="" textlink="">
      <xdr:nvSpPr>
        <xdr:cNvPr id="12" name="角丸四角形 11"/>
        <xdr:cNvSpPr/>
      </xdr:nvSpPr>
      <xdr:spPr>
        <a:xfrm>
          <a:off x="133351" y="197645"/>
          <a:ext cx="7403305" cy="564355"/>
        </a:xfrm>
        <a:prstGeom prst="roundRect">
          <a:avLst/>
        </a:prstGeom>
        <a:solidFill>
          <a:srgbClr val="FFFF00">
            <a:alpha val="15000"/>
          </a:srgb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2800">
            <a:solidFill>
              <a:srgbClr val="00B0F0"/>
            </a:solidFill>
          </a:endParaRPr>
        </a:p>
      </xdr:txBody>
    </xdr:sp>
    <xdr:clientData/>
  </xdr:twoCellAnchor>
  <xdr:twoCellAnchor>
    <xdr:from>
      <xdr:col>23</xdr:col>
      <xdr:colOff>152400</xdr:colOff>
      <xdr:row>46</xdr:row>
      <xdr:rowOff>57152</xdr:rowOff>
    </xdr:from>
    <xdr:to>
      <xdr:col>28</xdr:col>
      <xdr:colOff>226218</xdr:colOff>
      <xdr:row>51</xdr:row>
      <xdr:rowOff>178595</xdr:rowOff>
    </xdr:to>
    <xdr:sp macro="" textlink="">
      <xdr:nvSpPr>
        <xdr:cNvPr id="2" name="角丸四角形 1"/>
        <xdr:cNvSpPr/>
      </xdr:nvSpPr>
      <xdr:spPr>
        <a:xfrm>
          <a:off x="11653838" y="7450933"/>
          <a:ext cx="2455068" cy="1026318"/>
        </a:xfrm>
        <a:prstGeom prst="round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お問い合わせ先</a:t>
          </a:r>
          <a:endParaRPr kumimoji="1" lang="en-US" altLang="ja-JP" sz="1200"/>
        </a:p>
        <a:p>
          <a:pPr algn="l"/>
          <a:r>
            <a:rPr kumimoji="1" lang="ja-JP" altLang="en-US" sz="1200"/>
            <a:t>播磨町役場　税務課　</a:t>
          </a:r>
          <a:endParaRPr kumimoji="1" lang="en-US" altLang="ja-JP" sz="1200"/>
        </a:p>
        <a:p>
          <a:pPr algn="l"/>
          <a:r>
            <a:rPr kumimoji="1" lang="ja-JP" altLang="en-US" sz="1200"/>
            <a:t>住民税係　</a:t>
          </a:r>
          <a:endParaRPr kumimoji="1" lang="en-US" altLang="ja-JP" sz="1200"/>
        </a:p>
        <a:p>
          <a:pPr algn="l"/>
          <a:r>
            <a:rPr kumimoji="1" lang="ja-JP" altLang="en-US" sz="1200"/>
            <a:t>電話　０７９－４３５－０３５８</a:t>
          </a:r>
          <a:endParaRPr kumimoji="1" lang="en-US" altLang="ja-JP" sz="1200"/>
        </a:p>
        <a:p>
          <a:pPr algn="l"/>
          <a:endParaRPr kumimoji="1" lang="ja-JP" altLang="en-US" sz="1100"/>
        </a:p>
      </xdr:txBody>
    </xdr:sp>
    <xdr:clientData/>
  </xdr:twoCellAnchor>
  <xdr:twoCellAnchor>
    <xdr:from>
      <xdr:col>0</xdr:col>
      <xdr:colOff>200024</xdr:colOff>
      <xdr:row>14</xdr:row>
      <xdr:rowOff>0</xdr:rowOff>
    </xdr:from>
    <xdr:to>
      <xdr:col>2</xdr:col>
      <xdr:colOff>790574</xdr:colOff>
      <xdr:row>15</xdr:row>
      <xdr:rowOff>85726</xdr:rowOff>
    </xdr:to>
    <xdr:sp macro="" textlink="">
      <xdr:nvSpPr>
        <xdr:cNvPr id="8" name="角丸四角形 7"/>
        <xdr:cNvSpPr/>
      </xdr:nvSpPr>
      <xdr:spPr>
        <a:xfrm>
          <a:off x="200024" y="2266950"/>
          <a:ext cx="1781175" cy="2571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１入力項目</a:t>
          </a:r>
        </a:p>
      </xdr:txBody>
    </xdr:sp>
    <xdr:clientData/>
  </xdr:twoCellAnchor>
  <xdr:twoCellAnchor>
    <xdr:from>
      <xdr:col>0</xdr:col>
      <xdr:colOff>200025</xdr:colOff>
      <xdr:row>23</xdr:row>
      <xdr:rowOff>152399</xdr:rowOff>
    </xdr:from>
    <xdr:to>
      <xdr:col>2</xdr:col>
      <xdr:colOff>790575</xdr:colOff>
      <xdr:row>25</xdr:row>
      <xdr:rowOff>76200</xdr:rowOff>
    </xdr:to>
    <xdr:sp macro="" textlink="">
      <xdr:nvSpPr>
        <xdr:cNvPr id="9" name="角丸四角形 8"/>
        <xdr:cNvSpPr/>
      </xdr:nvSpPr>
      <xdr:spPr>
        <a:xfrm>
          <a:off x="200025" y="3533774"/>
          <a:ext cx="1781175" cy="2667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２計算結果</a:t>
          </a:r>
          <a:endParaRPr kumimoji="1" lang="en-US" altLang="ja-JP" sz="1400" b="1"/>
        </a:p>
      </xdr:txBody>
    </xdr:sp>
    <xdr:clientData/>
  </xdr:twoCellAnchor>
  <xdr:twoCellAnchor>
    <xdr:from>
      <xdr:col>0</xdr:col>
      <xdr:colOff>180972</xdr:colOff>
      <xdr:row>5</xdr:row>
      <xdr:rowOff>47625</xdr:rowOff>
    </xdr:from>
    <xdr:to>
      <xdr:col>17</xdr:col>
      <xdr:colOff>47624</xdr:colOff>
      <xdr:row>12</xdr:row>
      <xdr:rowOff>142875</xdr:rowOff>
    </xdr:to>
    <xdr:sp macro="" textlink="">
      <xdr:nvSpPr>
        <xdr:cNvPr id="14" name="角丸四角形 13"/>
        <xdr:cNvSpPr/>
      </xdr:nvSpPr>
      <xdr:spPr>
        <a:xfrm>
          <a:off x="180972" y="1083469"/>
          <a:ext cx="8510590" cy="1428750"/>
        </a:xfrm>
        <a:prstGeom prst="roundRect">
          <a:avLst/>
        </a:prstGeom>
        <a:solidFill>
          <a:srgbClr val="FFFF00">
            <a:alpha val="15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en-US" altLang="ja-JP" sz="1100"/>
        </a:p>
      </xdr:txBody>
    </xdr:sp>
    <xdr:clientData/>
  </xdr:twoCellAnchor>
  <xdr:twoCellAnchor>
    <xdr:from>
      <xdr:col>17</xdr:col>
      <xdr:colOff>259554</xdr:colOff>
      <xdr:row>7</xdr:row>
      <xdr:rowOff>9524</xdr:rowOff>
    </xdr:from>
    <xdr:to>
      <xdr:col>19</xdr:col>
      <xdr:colOff>97630</xdr:colOff>
      <xdr:row>12</xdr:row>
      <xdr:rowOff>119062</xdr:rowOff>
    </xdr:to>
    <xdr:sp macro="" textlink="">
      <xdr:nvSpPr>
        <xdr:cNvPr id="3" name="曲折矢印 2"/>
        <xdr:cNvSpPr/>
      </xdr:nvSpPr>
      <xdr:spPr>
        <a:xfrm>
          <a:off x="8903492" y="1426368"/>
          <a:ext cx="790576" cy="1062038"/>
        </a:xfrm>
        <a:prstGeom prst="bentArrow">
          <a:avLst/>
        </a:prstGeom>
        <a:solidFill>
          <a:srgbClr val="92D050"/>
        </a:solidFill>
        <a:scene3d>
          <a:camera prst="orthographicFront">
            <a:rot lat="0" lon="0" rev="16200000"/>
          </a:camera>
          <a:lightRig rig="threePt" dir="t"/>
        </a:scene3d>
        <a:sp3d>
          <a:bevelT w="1270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solidFill>
            <a:schemeClr val="tx1"/>
          </a:solidFill>
        </a:ln>
      </a:spPr>
      <a:bodyPr vertOverflow="clip" horzOverflow="clip" rtlCol="0" anchor="ctr"/>
      <a:lstStyle>
        <a:defPPr algn="ctr">
          <a:defRPr kumimoji="1" sz="2800">
            <a:solidFill>
              <a:srgbClr val="00B0F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68"/>
  <sheetViews>
    <sheetView showGridLines="0" tabSelected="1" zoomScale="80" zoomScaleNormal="80" workbookViewId="0">
      <selection activeCell="I22" sqref="I22:K22"/>
    </sheetView>
  </sheetViews>
  <sheetFormatPr defaultRowHeight="13.5" x14ac:dyDescent="0.15"/>
  <cols>
    <col min="1" max="1" width="3.5" customWidth="1"/>
    <col min="2" max="2" width="16.75" customWidth="1"/>
    <col min="3" max="5" width="6.25" customWidth="1"/>
    <col min="6" max="8" width="6.125" customWidth="1"/>
    <col min="9" max="32" width="6.25" customWidth="1"/>
    <col min="33" max="33" width="9" customWidth="1"/>
    <col min="34" max="34" width="13" hidden="1" customWidth="1"/>
    <col min="35" max="35" width="17.5" hidden="1" customWidth="1"/>
    <col min="36" max="36" width="9.375" hidden="1" customWidth="1"/>
    <col min="37" max="37" width="14.125" hidden="1" customWidth="1"/>
    <col min="38" max="38" width="5.75" hidden="1" customWidth="1"/>
    <col min="39" max="39" width="9" customWidth="1"/>
  </cols>
  <sheetData>
    <row r="1" spans="1:33" ht="18" customHeight="1" x14ac:dyDescent="0.15"/>
    <row r="2" spans="1:33" ht="32.25" x14ac:dyDescent="0.15">
      <c r="A2" s="18"/>
      <c r="B2" s="192" t="str">
        <f>"令和"&amp;C60&amp;"("&amp;F60&amp;")年度　国民健康保険税の試算"</f>
        <v>令和7(2025)年度　国民健康保険税の試算</v>
      </c>
      <c r="C2" s="193"/>
      <c r="D2" s="193"/>
      <c r="E2" s="193"/>
      <c r="F2" s="193"/>
      <c r="G2" s="193"/>
      <c r="H2" s="193"/>
      <c r="I2" s="193"/>
      <c r="J2" s="193"/>
      <c r="K2" s="193"/>
      <c r="L2" s="193"/>
      <c r="M2" s="193"/>
      <c r="N2" s="193"/>
      <c r="O2" s="193"/>
      <c r="P2" s="193"/>
      <c r="Q2" s="193"/>
      <c r="R2" s="193"/>
      <c r="S2" s="30"/>
      <c r="T2" s="30"/>
      <c r="U2" s="19"/>
      <c r="V2" s="19"/>
      <c r="W2" s="19"/>
      <c r="X2" s="2"/>
      <c r="Y2" s="2"/>
      <c r="Z2" s="2"/>
      <c r="AG2" s="197"/>
    </row>
    <row r="3" spans="1:33" ht="10.5" customHeight="1" x14ac:dyDescent="0.15">
      <c r="AG3" s="198"/>
    </row>
    <row r="4" spans="1:33" ht="7.5" customHeight="1" x14ac:dyDescent="0.15">
      <c r="AG4" s="198"/>
    </row>
    <row r="5" spans="1:33" ht="14.25" x14ac:dyDescent="0.15">
      <c r="B5" s="210" t="str">
        <f>"・令和 "&amp;C60&amp;"("&amp;F60&amp;")年度国民健康保険税の概算計算ができます。実際の税額とは異なる場合がありますのでご了承ください。"</f>
        <v>・令和 7(2025)年度国民健康保険税の概算計算ができます。実際の税額とは異なる場合がありますのでご了承ください。</v>
      </c>
      <c r="C5" s="211"/>
      <c r="D5" s="211"/>
      <c r="E5" s="211"/>
      <c r="F5" s="211"/>
      <c r="G5" s="211"/>
      <c r="H5" s="211"/>
      <c r="I5" s="211"/>
      <c r="J5" s="211"/>
      <c r="K5" s="211"/>
      <c r="L5" s="211"/>
      <c r="M5" s="211"/>
      <c r="N5" s="211"/>
      <c r="O5" s="211"/>
      <c r="P5" s="211"/>
      <c r="Q5" s="211"/>
      <c r="R5" s="211"/>
      <c r="S5" s="211"/>
      <c r="T5" s="211"/>
      <c r="U5" s="211"/>
      <c r="V5" s="211"/>
      <c r="W5" s="211"/>
      <c r="X5" s="211"/>
      <c r="Y5" s="29"/>
      <c r="Z5" s="29"/>
      <c r="AG5" s="198"/>
    </row>
    <row r="6" spans="1:33" ht="15" customHeight="1" x14ac:dyDescent="0.15">
      <c r="U6" s="10"/>
      <c r="V6" s="10"/>
      <c r="W6" s="10"/>
      <c r="AG6" s="198"/>
    </row>
    <row r="7" spans="1:33" ht="15" customHeight="1" x14ac:dyDescent="0.15">
      <c r="B7" s="57" t="s">
        <v>35</v>
      </c>
      <c r="AG7" s="198"/>
    </row>
    <row r="8" spans="1:33" ht="15" customHeight="1" x14ac:dyDescent="0.15">
      <c r="B8" s="57" t="str">
        <f>"①加入者の生年月日を西暦で入力してください。"</f>
        <v>①加入者の生年月日を西暦で入力してください。</v>
      </c>
      <c r="AG8" s="198"/>
    </row>
    <row r="9" spans="1:33" ht="15" customHeight="1" x14ac:dyDescent="0.15">
      <c r="B9" s="57" t="str">
        <f>"（令和"&amp;C60&amp;"("&amp;F60&amp;")年4月1日時点のご年齢で試算されます）"</f>
        <v>（令和7(2025)年4月1日時点のご年齢で試算されます）</v>
      </c>
      <c r="AG9" s="198"/>
    </row>
    <row r="10" spans="1:33" ht="15" customHeight="1" x14ac:dyDescent="0.15">
      <c r="B10" s="57" t="str">
        <f>"②加入者の令和"&amp;C60-1&amp;"("&amp;F60-1&amp;")年中の総所得金額を入力してください。"</f>
        <v>②加入者の令和6(2024)年中の総所得金額を入力してください。</v>
      </c>
      <c r="AG10" s="198"/>
    </row>
    <row r="11" spans="1:33" ht="15" customHeight="1" x14ac:dyDescent="0.15">
      <c r="B11" s="57" t="s">
        <v>68</v>
      </c>
      <c r="AG11" s="198"/>
    </row>
    <row r="12" spans="1:33" ht="15" customHeight="1" x14ac:dyDescent="0.15">
      <c r="B12" s="57" t="s">
        <v>67</v>
      </c>
      <c r="AG12" s="198"/>
    </row>
    <row r="13" spans="1:33" ht="12.75" customHeight="1" x14ac:dyDescent="0.15">
      <c r="AG13" s="198"/>
    </row>
    <row r="14" spans="1:33" ht="10.5" customHeight="1" x14ac:dyDescent="0.15">
      <c r="AG14" s="198"/>
    </row>
    <row r="15" spans="1:33" x14ac:dyDescent="0.15">
      <c r="AG15" s="198"/>
    </row>
    <row r="16" spans="1:33" x14ac:dyDescent="0.15">
      <c r="AG16" s="198"/>
    </row>
    <row r="17" spans="1:38" ht="20.25" customHeight="1" x14ac:dyDescent="0.15">
      <c r="B17" s="7" t="s">
        <v>0</v>
      </c>
      <c r="C17" s="166" t="s">
        <v>1</v>
      </c>
      <c r="D17" s="167"/>
      <c r="E17" s="168"/>
      <c r="F17" s="166" t="s">
        <v>2</v>
      </c>
      <c r="G17" s="167"/>
      <c r="H17" s="168"/>
      <c r="I17" s="166" t="s">
        <v>3</v>
      </c>
      <c r="J17" s="167"/>
      <c r="K17" s="168"/>
      <c r="L17" s="166" t="s">
        <v>4</v>
      </c>
      <c r="M17" s="167"/>
      <c r="N17" s="168"/>
      <c r="O17" s="166" t="s">
        <v>5</v>
      </c>
      <c r="P17" s="167"/>
      <c r="Q17" s="168"/>
      <c r="R17" s="166" t="s">
        <v>6</v>
      </c>
      <c r="S17" s="167"/>
      <c r="T17" s="168"/>
      <c r="U17" s="166" t="s">
        <v>7</v>
      </c>
      <c r="V17" s="167"/>
      <c r="W17" s="168"/>
      <c r="X17" s="166" t="s">
        <v>8</v>
      </c>
      <c r="Y17" s="167"/>
      <c r="Z17" s="168"/>
      <c r="AA17" s="166" t="s">
        <v>9</v>
      </c>
      <c r="AB17" s="167"/>
      <c r="AC17" s="168"/>
      <c r="AD17" s="166" t="s">
        <v>10</v>
      </c>
      <c r="AE17" s="167"/>
      <c r="AF17" s="168"/>
      <c r="AG17" s="198"/>
    </row>
    <row r="18" spans="1:38" ht="20.25" customHeight="1" x14ac:dyDescent="0.15">
      <c r="B18" s="212" t="s">
        <v>43</v>
      </c>
      <c r="C18" s="33" t="s">
        <v>44</v>
      </c>
      <c r="D18" s="33" t="s">
        <v>45</v>
      </c>
      <c r="E18" s="33" t="s">
        <v>46</v>
      </c>
      <c r="F18" s="33" t="s">
        <v>44</v>
      </c>
      <c r="G18" s="33" t="s">
        <v>45</v>
      </c>
      <c r="H18" s="33" t="s">
        <v>46</v>
      </c>
      <c r="I18" s="33" t="s">
        <v>44</v>
      </c>
      <c r="J18" s="33" t="s">
        <v>45</v>
      </c>
      <c r="K18" s="33" t="s">
        <v>46</v>
      </c>
      <c r="L18" s="33" t="s">
        <v>44</v>
      </c>
      <c r="M18" s="33" t="s">
        <v>45</v>
      </c>
      <c r="N18" s="33" t="s">
        <v>46</v>
      </c>
      <c r="O18" s="33" t="s">
        <v>44</v>
      </c>
      <c r="P18" s="33" t="s">
        <v>45</v>
      </c>
      <c r="Q18" s="33" t="s">
        <v>46</v>
      </c>
      <c r="R18" s="33" t="s">
        <v>44</v>
      </c>
      <c r="S18" s="33" t="s">
        <v>45</v>
      </c>
      <c r="T18" s="33" t="s">
        <v>46</v>
      </c>
      <c r="U18" s="33" t="s">
        <v>44</v>
      </c>
      <c r="V18" s="33" t="s">
        <v>45</v>
      </c>
      <c r="W18" s="33" t="s">
        <v>46</v>
      </c>
      <c r="X18" s="33" t="s">
        <v>44</v>
      </c>
      <c r="Y18" s="33" t="s">
        <v>45</v>
      </c>
      <c r="Z18" s="33" t="s">
        <v>46</v>
      </c>
      <c r="AA18" s="33" t="s">
        <v>44</v>
      </c>
      <c r="AB18" s="33" t="s">
        <v>45</v>
      </c>
      <c r="AC18" s="33" t="s">
        <v>46</v>
      </c>
      <c r="AD18" s="33" t="s">
        <v>44</v>
      </c>
      <c r="AE18" s="33" t="s">
        <v>45</v>
      </c>
      <c r="AF18" s="33" t="s">
        <v>46</v>
      </c>
      <c r="AG18" s="36"/>
    </row>
    <row r="19" spans="1:38" ht="22.5" customHeight="1" x14ac:dyDescent="0.15">
      <c r="B19" s="21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6"/>
    </row>
    <row r="20" spans="1:38" s="58" customFormat="1" ht="30" hidden="1" customHeight="1" x14ac:dyDescent="0.15">
      <c r="B20" s="59" t="s">
        <v>57</v>
      </c>
      <c r="C20" s="150" t="str">
        <f>IFERROR(DATE(C19,D19,E19),"")</f>
        <v/>
      </c>
      <c r="D20" s="151"/>
      <c r="E20" s="152"/>
      <c r="F20" s="150" t="str">
        <f>IFERROR(DATE(F19,G19,H19),"")</f>
        <v/>
      </c>
      <c r="G20" s="151"/>
      <c r="H20" s="152"/>
      <c r="I20" s="150" t="str">
        <f t="shared" ref="I20" si="0">IFERROR(DATE(I19,J19,K19),"")</f>
        <v/>
      </c>
      <c r="J20" s="151"/>
      <c r="K20" s="152"/>
      <c r="L20" s="150" t="str">
        <f t="shared" ref="L20" si="1">IFERROR(DATE(L19,M19,N19),"")</f>
        <v/>
      </c>
      <c r="M20" s="151"/>
      <c r="N20" s="152"/>
      <c r="O20" s="150" t="str">
        <f t="shared" ref="O20" si="2">IFERROR(DATE(O19,P19,Q19),"")</f>
        <v/>
      </c>
      <c r="P20" s="151"/>
      <c r="Q20" s="152"/>
      <c r="R20" s="150" t="str">
        <f t="shared" ref="R20" si="3">IFERROR(DATE(R19,S19,T19),"")</f>
        <v/>
      </c>
      <c r="S20" s="151"/>
      <c r="T20" s="152"/>
      <c r="U20" s="150" t="str">
        <f t="shared" ref="U20" si="4">IFERROR(DATE(U19,V19,W19),"")</f>
        <v/>
      </c>
      <c r="V20" s="151"/>
      <c r="W20" s="152"/>
      <c r="X20" s="150" t="str">
        <f t="shared" ref="X20" si="5">IFERROR(DATE(X19,Y19,Z19),"")</f>
        <v/>
      </c>
      <c r="Y20" s="151"/>
      <c r="Z20" s="152"/>
      <c r="AA20" s="150" t="str">
        <f t="shared" ref="AA20" si="6">IFERROR(DATE(AA19,AB19,AC19),"")</f>
        <v/>
      </c>
      <c r="AB20" s="151"/>
      <c r="AC20" s="152"/>
      <c r="AD20" s="150" t="str">
        <f t="shared" ref="AD20" si="7">IFERROR(DATE(AD19,AE19,AF19),"")</f>
        <v/>
      </c>
      <c r="AE20" s="151"/>
      <c r="AF20" s="152"/>
      <c r="AG20" s="60"/>
      <c r="AH20" s="58" t="s">
        <v>48</v>
      </c>
      <c r="AI20" s="61">
        <v>45748</v>
      </c>
      <c r="AJ20" s="58" t="s">
        <v>51</v>
      </c>
      <c r="AL20" s="58" t="s">
        <v>39</v>
      </c>
    </row>
    <row r="21" spans="1:38" s="62" customFormat="1" ht="20.25" customHeight="1" x14ac:dyDescent="0.15">
      <c r="B21" s="64" t="s">
        <v>47</v>
      </c>
      <c r="C21" s="153" t="str">
        <f>IFERROR(DATEDIF(C20,$AI$20,"Y"),"")</f>
        <v/>
      </c>
      <c r="D21" s="154"/>
      <c r="E21" s="155"/>
      <c r="F21" s="153" t="str">
        <f t="shared" ref="F21" si="8">IFERROR(DATEDIF(F20,$AI$20,"Y"),"")</f>
        <v/>
      </c>
      <c r="G21" s="154"/>
      <c r="H21" s="155"/>
      <c r="I21" s="153" t="str">
        <f t="shared" ref="I21" si="9">IFERROR(DATEDIF(I20,$AI$20,"Y"),"")</f>
        <v/>
      </c>
      <c r="J21" s="154"/>
      <c r="K21" s="155"/>
      <c r="L21" s="153" t="str">
        <f t="shared" ref="L21" si="10">IFERROR(DATEDIF(L20,$AI$20,"Y"),"")</f>
        <v/>
      </c>
      <c r="M21" s="154"/>
      <c r="N21" s="155"/>
      <c r="O21" s="153" t="str">
        <f t="shared" ref="O21" si="11">IFERROR(DATEDIF(O20,$AI$20,"Y"),"")</f>
        <v/>
      </c>
      <c r="P21" s="154"/>
      <c r="Q21" s="155"/>
      <c r="R21" s="153" t="str">
        <f t="shared" ref="R21" si="12">IFERROR(DATEDIF(R20,$AI$20,"Y"),"")</f>
        <v/>
      </c>
      <c r="S21" s="154"/>
      <c r="T21" s="155"/>
      <c r="U21" s="153" t="str">
        <f t="shared" ref="U21" si="13">IFERROR(DATEDIF(U20,$AI$20,"Y"),"")</f>
        <v/>
      </c>
      <c r="V21" s="154"/>
      <c r="W21" s="155"/>
      <c r="X21" s="153" t="str">
        <f t="shared" ref="X21" si="14">IFERROR(DATEDIF(X20,$AI$20,"Y"),"")</f>
        <v/>
      </c>
      <c r="Y21" s="154"/>
      <c r="Z21" s="155"/>
      <c r="AA21" s="153" t="str">
        <f t="shared" ref="AA21" si="15">IFERROR(DATEDIF(AA20,$AI$20,"Y"),"")</f>
        <v/>
      </c>
      <c r="AB21" s="154"/>
      <c r="AC21" s="155"/>
      <c r="AD21" s="153" t="str">
        <f t="shared" ref="AD21" si="16">IFERROR(DATEDIF(AD20,$AI$20,"Y"),"")</f>
        <v/>
      </c>
      <c r="AE21" s="154"/>
      <c r="AF21" s="155"/>
      <c r="AG21" s="63"/>
      <c r="AH21" s="58" t="s">
        <v>49</v>
      </c>
      <c r="AI21" s="61">
        <v>43557</v>
      </c>
      <c r="AJ21" s="58" t="s">
        <v>51</v>
      </c>
      <c r="AK21" s="58"/>
      <c r="AL21" s="58" t="s">
        <v>39</v>
      </c>
    </row>
    <row r="22" spans="1:38" ht="20.25" customHeight="1" x14ac:dyDescent="0.15">
      <c r="B22" s="8" t="s">
        <v>23</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9"/>
    </row>
    <row r="23" spans="1:38" s="25" customFormat="1" ht="30.75" hidden="1" customHeight="1" x14ac:dyDescent="0.15">
      <c r="B23" s="45"/>
      <c r="C23" s="209" t="str">
        <f>IFERROR(IF(DATE(C19,D19,E19)&lt;$AI$21,0,IF(DATE(C19,D19,E19)&gt;$AI$20,0,IF(DATE(C19,D19,E19)&gt;$AI$21,1,1))),"")</f>
        <v/>
      </c>
      <c r="D23" s="209" t="str">
        <f>IFERROR(IF(DATE(#REF!,#REF!,#REF!)&gt;B22,1,IF(DATE(#REF!,#REF!,#REF!)&lt;B22,0)),"")</f>
        <v/>
      </c>
      <c r="E23" s="209" t="str">
        <f>IFERROR(IF(DATE(#REF!,#REF!,#REF!)&gt;C22,1,IF(DATE(#REF!,#REF!,#REF!)&lt;C22,0)),"")</f>
        <v/>
      </c>
      <c r="F23" s="209" t="str">
        <f t="shared" ref="F23" si="17">IFERROR(IF(DATE(F19,G19,H19)&lt;$AI$21,0,IF(DATE(F19,G19,H19)&gt;$AI$20,0,IF(DATE(F19,G19,H19)&gt;$AI$21,1,1))),"")</f>
        <v/>
      </c>
      <c r="G23" s="209" t="str">
        <f>IFERROR(IF(DATE(#REF!,#REF!,#REF!)&gt;E22,1,IF(DATE(#REF!,#REF!,#REF!)&lt;E22,0)),"")</f>
        <v/>
      </c>
      <c r="H23" s="209" t="str">
        <f>IFERROR(IF(DATE(#REF!,#REF!,#REF!)&gt;F22,1,IF(DATE(#REF!,#REF!,#REF!)&lt;F22,0)),"")</f>
        <v/>
      </c>
      <c r="I23" s="209" t="str">
        <f t="shared" ref="I23" si="18">IFERROR(IF(DATE(I19,J19,K19)&lt;$AI$21,0,IF(DATE(I19,J19,K19)&gt;$AI$20,0,IF(DATE(I19,J19,K19)&gt;$AI$21,1,1))),"")</f>
        <v/>
      </c>
      <c r="J23" s="209" t="str">
        <f>IFERROR(IF(DATE(#REF!,#REF!,#REF!)&gt;H22,1,IF(DATE(#REF!,#REF!,#REF!)&lt;H22,0)),"")</f>
        <v/>
      </c>
      <c r="K23" s="209" t="str">
        <f>IFERROR(IF(DATE(#REF!,#REF!,#REF!)&gt;I22,1,IF(DATE(#REF!,#REF!,#REF!)&lt;I22,0)),"")</f>
        <v/>
      </c>
      <c r="L23" s="209" t="str">
        <f t="shared" ref="L23" si="19">IFERROR(IF(DATE(L19,M19,N19)&lt;$AI$21,0,IF(DATE(L19,M19,N19)&gt;$AI$20,0,IF(DATE(L19,M19,N19)&gt;$AI$21,1,1))),"")</f>
        <v/>
      </c>
      <c r="M23" s="209" t="str">
        <f>IFERROR(IF(DATE(#REF!,#REF!,#REF!)&gt;K22,1,IF(DATE(#REF!,#REF!,#REF!)&lt;K22,0)),"")</f>
        <v/>
      </c>
      <c r="N23" s="209" t="str">
        <f>IFERROR(IF(DATE(#REF!,#REF!,#REF!)&gt;L22,1,IF(DATE(#REF!,#REF!,#REF!)&lt;L22,0)),"")</f>
        <v/>
      </c>
      <c r="O23" s="209" t="str">
        <f t="shared" ref="O23" si="20">IFERROR(IF(DATE(O19,P19,Q19)&lt;$AI$21,0,IF(DATE(O19,P19,Q19)&gt;$AI$20,0,IF(DATE(O19,P19,Q19)&gt;$AI$21,1,1))),"")</f>
        <v/>
      </c>
      <c r="P23" s="209" t="str">
        <f>IFERROR(IF(DATE(#REF!,#REF!,#REF!)&gt;N22,1,IF(DATE(#REF!,#REF!,#REF!)&lt;N22,0)),"")</f>
        <v/>
      </c>
      <c r="Q23" s="209" t="str">
        <f>IFERROR(IF(DATE(#REF!,#REF!,#REF!)&gt;O22,1,IF(DATE(#REF!,#REF!,#REF!)&lt;O22,0)),"")</f>
        <v/>
      </c>
      <c r="R23" s="209" t="str">
        <f t="shared" ref="R23" si="21">IFERROR(IF(DATE(R19,S19,T19)&lt;$AI$21,0,IF(DATE(R19,S19,T19)&gt;$AI$20,0,IF(DATE(R19,S19,T19)&gt;$AI$21,1,1))),"")</f>
        <v/>
      </c>
      <c r="S23" s="209" t="str">
        <f>IFERROR(IF(DATE(#REF!,#REF!,#REF!)&gt;Q22,1,IF(DATE(#REF!,#REF!,#REF!)&lt;Q22,0)),"")</f>
        <v/>
      </c>
      <c r="T23" s="209" t="str">
        <f>IFERROR(IF(DATE(#REF!,#REF!,#REF!)&gt;R22,1,IF(DATE(#REF!,#REF!,#REF!)&lt;R22,0)),"")</f>
        <v/>
      </c>
      <c r="U23" s="209" t="str">
        <f t="shared" ref="U23" si="22">IFERROR(IF(DATE(U19,V19,W19)&lt;$AI$21,0,IF(DATE(U19,V19,W19)&gt;$AI$20,0,IF(DATE(U19,V19,W19)&gt;$AI$21,1,1))),"")</f>
        <v/>
      </c>
      <c r="V23" s="209" t="str">
        <f>IFERROR(IF(DATE(#REF!,#REF!,#REF!)&gt;T22,1,IF(DATE(#REF!,#REF!,#REF!)&lt;T22,0)),"")</f>
        <v/>
      </c>
      <c r="W23" s="209" t="str">
        <f>IFERROR(IF(DATE(#REF!,#REF!,#REF!)&gt;U22,1,IF(DATE(#REF!,#REF!,#REF!)&lt;U22,0)),"")</f>
        <v/>
      </c>
      <c r="X23" s="209" t="str">
        <f t="shared" ref="X23" si="23">IFERROR(IF(DATE(X19,Y19,Z19)&lt;$AI$21,0,IF(DATE(X19,Y19,Z19)&gt;$AI$20,0,IF(DATE(X19,Y19,Z19)&gt;$AI$21,1,1))),"")</f>
        <v/>
      </c>
      <c r="Y23" s="209" t="str">
        <f>IFERROR(IF(DATE(#REF!,#REF!,#REF!)&gt;W22,1,IF(DATE(#REF!,#REF!,#REF!)&lt;W22,0)),"")</f>
        <v/>
      </c>
      <c r="Z23" s="209" t="str">
        <f>IFERROR(IF(DATE(#REF!,#REF!,#REF!)&gt;X22,1,IF(DATE(#REF!,#REF!,#REF!)&lt;X22,0)),"")</f>
        <v/>
      </c>
      <c r="AA23" s="209" t="str">
        <f t="shared" ref="AA23" si="24">IFERROR(IF(DATE(AA19,AB19,AC19)&lt;$AI$21,0,IF(DATE(AA19,AB19,AC19)&gt;$AI$20,0,IF(DATE(AA19,AB19,AC19)&gt;$AI$21,1,1))),"")</f>
        <v/>
      </c>
      <c r="AB23" s="209" t="str">
        <f>IFERROR(IF(DATE(#REF!,#REF!,#REF!)&gt;Z22,1,IF(DATE(#REF!,#REF!,#REF!)&lt;Z22,0)),"")</f>
        <v/>
      </c>
      <c r="AC23" s="209" t="str">
        <f>IFERROR(IF(DATE(#REF!,#REF!,#REF!)&gt;AA22,1,IF(DATE(#REF!,#REF!,#REF!)&lt;AA22,0)),"")</f>
        <v/>
      </c>
      <c r="AD23" s="209" t="str">
        <f t="shared" ref="AD23" si="25">IFERROR(IF(DATE(AD19,AE19,AF19)&lt;$AI$21,0,IF(DATE(AD19,AE19,AF19)&gt;$AI$20,0,IF(DATE(AD19,AE19,AF19)&gt;$AI$21,1,1))),"")</f>
        <v/>
      </c>
      <c r="AE23" s="209" t="str">
        <f>IFERROR(IF(DATE(#REF!,#REF!,#REF!)&gt;AC22,1,IF(DATE(#REF!,#REF!,#REF!)&lt;AC22,0)),"")</f>
        <v/>
      </c>
      <c r="AF23" s="209" t="str">
        <f>IFERROR(IF(DATE(#REF!,#REF!,#REF!)&gt;AD22,1,IF(DATE(#REF!,#REF!,#REF!)&lt;AD22,0)),"")</f>
        <v/>
      </c>
      <c r="AG23" s="41"/>
      <c r="AH23" s="25" t="s">
        <v>50</v>
      </c>
      <c r="AI23" s="42">
        <f>SUM(C23:AF23)</f>
        <v>0</v>
      </c>
      <c r="AJ23" s="25" t="s">
        <v>38</v>
      </c>
      <c r="AK23" s="25" t="s">
        <v>39</v>
      </c>
    </row>
    <row r="24" spans="1:38" ht="13.5"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9"/>
    </row>
    <row r="25" spans="1:38"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8" ht="10.5" customHeight="1" x14ac:dyDescent="0.1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8" ht="18.75" customHeight="1" x14ac:dyDescent="0.15">
      <c r="B27" s="4" t="s">
        <v>15</v>
      </c>
      <c r="C27" s="1"/>
      <c r="D27" s="1"/>
      <c r="E27" s="1"/>
      <c r="F27" s="1"/>
      <c r="G27" s="1"/>
      <c r="H27" s="1"/>
      <c r="I27" s="169" t="s">
        <v>16</v>
      </c>
      <c r="J27" s="169"/>
      <c r="K27" s="169"/>
      <c r="L27" s="1"/>
      <c r="M27" s="1"/>
      <c r="N27" s="1"/>
      <c r="O27" s="1"/>
      <c r="P27" s="1"/>
      <c r="Q27" s="1"/>
      <c r="R27" s="169" t="s">
        <v>17</v>
      </c>
      <c r="S27" s="169"/>
      <c r="T27" s="169"/>
      <c r="U27" s="207" t="s">
        <v>26</v>
      </c>
      <c r="V27" s="207"/>
      <c r="W27" s="207"/>
      <c r="X27" s="208"/>
      <c r="Y27" s="35"/>
      <c r="Z27" s="35"/>
      <c r="AA27" s="1"/>
      <c r="AB27" s="1"/>
      <c r="AC27" s="1"/>
      <c r="AD27" s="1"/>
      <c r="AE27" s="1"/>
      <c r="AF27" s="1"/>
    </row>
    <row r="28" spans="1:38" s="25" customFormat="1" ht="18" hidden="1" customHeight="1" x14ac:dyDescent="0.15">
      <c r="B28" s="11" t="s">
        <v>11</v>
      </c>
      <c r="C28" s="132">
        <f>(IF(C21&gt;74,0,1))*MAX((C22-C66),0)*C62*0.01+(IF(F21&gt;74,0,1))*MAX((F22-C66),0)*C62*0.01+(IF(I21&gt;74,0,1))*MAX((I22-C66),0)*C62*0.01+(IF(L21&gt;74,0,1))*MAX((L22-C66),0)*C62*0.01+(IF(O21&gt;74,0,1))*MAX((O22-C66),0)*C62*0.01+(IF(R21&gt;74,0,1))*MAX((R22-C66),0)*C62*0.01+(IF(U21&gt;74,0,1))*MAX((U22-C66),0)*C62*0.01+(IF(X21&gt;74,0,1))*MAX((X22-C66),0)*C62*0.01+(IF(AA21&gt;74,0,1))*MAX((AA22-C66),0)*C62*0.01+(IF(AD21&gt;74,0,1))*MAX((AD22-C66),0)*C62*0.01</f>
        <v>0</v>
      </c>
      <c r="D28" s="133"/>
      <c r="E28" s="134"/>
      <c r="F28" s="123" t="s">
        <v>14</v>
      </c>
      <c r="G28" s="124"/>
      <c r="H28" s="125"/>
      <c r="I28" s="123" t="s">
        <v>11</v>
      </c>
      <c r="J28" s="124"/>
      <c r="K28" s="125"/>
      <c r="L28" s="132">
        <f>(IF(C21&gt;74,0,1))*MAX((C22-C66),0)*H62*0.01+(IF(F21&gt;74,0,1))*MAX((F22-C66),0)*H62*0.01+(IF(I21&gt;74,0,1))*MAX((I22-C66),0)*H62*0.01+(IF(L21&gt;74,0,1))*MAX((L22-C66),0)*H62*0.01+(IF(O21&gt;74,0,1))*MAX((O22-C66),0)*H62*0.01+(IF(R21&gt;74,0,1))*MAX((R22-C66),0)*H62*0.01+(IF(U21&gt;74,0,1))*MAX((U22-C66),0)*H62*0.01+(IF(X21&gt;74,0,1))*MAX((X22-C66),0)*H62*0.01+(IF(AA21&gt;74,0,1))*MAX((AA22-C66),0)*H62*0.01+(IF(AD21&gt;74,0,1))*MAX((AD22-C66),0)*H62*0.01</f>
        <v>0</v>
      </c>
      <c r="M28" s="133"/>
      <c r="N28" s="134"/>
      <c r="O28" s="123" t="s">
        <v>14</v>
      </c>
      <c r="P28" s="124"/>
      <c r="Q28" s="125"/>
      <c r="R28" s="123" t="s">
        <v>11</v>
      </c>
      <c r="S28" s="124"/>
      <c r="T28" s="125"/>
      <c r="U28" s="132">
        <f>IF(C21&gt;64,0,IF(C21&lt;40,0,1))*(MAX((C22-C66),0))*N62*0.01+IF(F21&gt;64,0,IF(F21&lt;40,0,1))*(MAX((F22-C66),0))*N62*0.01+IF(I21&gt;64,0,IF(I21&lt;40,0,1))*(MAX((I22-C66),0))*N62*0.01+IF(L21&gt;64,0,IF(L21&lt;40,0,1))*(MAX((L22-C66),0))*N62*0.01+IF(O21&gt;64,0,IF(O21&lt;40,0,1))*(MAX((O22-C66),0))*N62*0.01+IF(R21&gt;64,0,IF(R21&lt;40,0,1))*(MAX((R22-C66),0))*N62*0.01+IF(U21&gt;64,0,IF(U21&lt;40,0,1))*(MAX((U22-C66),0))*N62*0.01+IF(X21&gt;64,0,IF(X21&lt;40,0,1))*(MAX((X22-C66),0))*N62*0.01+IF(AA21&gt;64,0,IF(AA21&lt;40,0,1))*(MAX((AA22-C66),0))*N62*0.01+IF(AD21&gt;64,0,IF(AD21&lt;40,0,1))*(MAX((AD22-C66),0))*N62*0.01</f>
        <v>0</v>
      </c>
      <c r="V28" s="133"/>
      <c r="W28" s="134"/>
      <c r="X28" s="114" t="s">
        <v>14</v>
      </c>
      <c r="Y28" s="114"/>
      <c r="Z28" s="114"/>
      <c r="AA28" s="26" t="s">
        <v>38</v>
      </c>
      <c r="AB28" s="26"/>
      <c r="AC28" s="26"/>
      <c r="AD28" s="15" t="s">
        <v>39</v>
      </c>
      <c r="AE28" s="15"/>
      <c r="AF28" s="15"/>
    </row>
    <row r="29" spans="1:38" ht="18.75" customHeight="1" thickBot="1" x14ac:dyDescent="0.2">
      <c r="B29" s="50" t="s">
        <v>54</v>
      </c>
      <c r="C29" s="159">
        <f>C28</f>
        <v>0</v>
      </c>
      <c r="D29" s="160"/>
      <c r="E29" s="161"/>
      <c r="F29" s="180" t="s">
        <v>14</v>
      </c>
      <c r="G29" s="181"/>
      <c r="H29" s="182"/>
      <c r="I29" s="138" t="s">
        <v>54</v>
      </c>
      <c r="J29" s="139"/>
      <c r="K29" s="140"/>
      <c r="L29" s="144">
        <f>L28</f>
        <v>0</v>
      </c>
      <c r="M29" s="145"/>
      <c r="N29" s="146"/>
      <c r="O29" s="180" t="s">
        <v>14</v>
      </c>
      <c r="P29" s="181"/>
      <c r="Q29" s="182"/>
      <c r="R29" s="138" t="s">
        <v>54</v>
      </c>
      <c r="S29" s="139"/>
      <c r="T29" s="140"/>
      <c r="U29" s="144">
        <f>U28</f>
        <v>0</v>
      </c>
      <c r="V29" s="145"/>
      <c r="W29" s="146"/>
      <c r="X29" s="118" t="s">
        <v>25</v>
      </c>
      <c r="Y29" s="118"/>
      <c r="Z29" s="118"/>
      <c r="AA29" s="1"/>
      <c r="AB29" s="1"/>
      <c r="AC29" s="1"/>
      <c r="AD29" s="1"/>
      <c r="AE29" s="1"/>
      <c r="AF29" s="1"/>
      <c r="AG29" s="1"/>
    </row>
    <row r="30" spans="1:38" s="46" customFormat="1" ht="18.75" customHeight="1" x14ac:dyDescent="0.15">
      <c r="B30" s="49" t="s">
        <v>32</v>
      </c>
      <c r="C30" s="174">
        <f>AH42*C63</f>
        <v>0</v>
      </c>
      <c r="D30" s="175"/>
      <c r="E30" s="176"/>
      <c r="F30" s="183" t="s">
        <v>14</v>
      </c>
      <c r="G30" s="184"/>
      <c r="H30" s="185"/>
      <c r="I30" s="177" t="s">
        <v>32</v>
      </c>
      <c r="J30" s="178"/>
      <c r="K30" s="179"/>
      <c r="L30" s="174">
        <f>AH42*H63</f>
        <v>0</v>
      </c>
      <c r="M30" s="175"/>
      <c r="N30" s="176"/>
      <c r="O30" s="183" t="s">
        <v>14</v>
      </c>
      <c r="P30" s="184"/>
      <c r="Q30" s="185"/>
      <c r="R30" s="162" t="s">
        <v>32</v>
      </c>
      <c r="S30" s="163"/>
      <c r="T30" s="164"/>
      <c r="U30" s="147">
        <f>AG42*N63</f>
        <v>0</v>
      </c>
      <c r="V30" s="148"/>
      <c r="W30" s="149"/>
      <c r="X30" s="170" t="s">
        <v>25</v>
      </c>
      <c r="Y30" s="170"/>
      <c r="Z30" s="170"/>
      <c r="AA30" s="47"/>
      <c r="AB30" s="47"/>
      <c r="AC30" s="47"/>
      <c r="AD30" s="48"/>
      <c r="AE30" s="48"/>
      <c r="AF30" s="48"/>
    </row>
    <row r="31" spans="1:38" s="46" customFormat="1" ht="18.75" customHeight="1" x14ac:dyDescent="0.15">
      <c r="B31" s="9" t="s">
        <v>52</v>
      </c>
      <c r="C31" s="95">
        <f>C63/2*AI23</f>
        <v>0</v>
      </c>
      <c r="D31" s="96"/>
      <c r="E31" s="97"/>
      <c r="F31" s="107" t="s">
        <v>14</v>
      </c>
      <c r="G31" s="108"/>
      <c r="H31" s="109"/>
      <c r="I31" s="110" t="s">
        <v>52</v>
      </c>
      <c r="J31" s="111"/>
      <c r="K31" s="112"/>
      <c r="L31" s="95">
        <f>H63/2*AI23</f>
        <v>0</v>
      </c>
      <c r="M31" s="96"/>
      <c r="N31" s="97"/>
      <c r="O31" s="107" t="s">
        <v>14</v>
      </c>
      <c r="P31" s="108"/>
      <c r="Q31" s="109"/>
      <c r="R31" s="104"/>
      <c r="S31" s="105"/>
      <c r="T31" s="106"/>
      <c r="U31" s="101"/>
      <c r="V31" s="102"/>
      <c r="W31" s="103"/>
      <c r="X31" s="98"/>
      <c r="Y31" s="99"/>
      <c r="Z31" s="100"/>
      <c r="AA31" s="47"/>
      <c r="AB31" s="47"/>
      <c r="AC31" s="47"/>
      <c r="AD31" s="48"/>
      <c r="AE31" s="48"/>
      <c r="AF31" s="48"/>
    </row>
    <row r="32" spans="1:38" ht="18.75" customHeight="1" thickBot="1" x14ac:dyDescent="0.2">
      <c r="A32" s="27"/>
      <c r="B32" s="50" t="s">
        <v>55</v>
      </c>
      <c r="C32" s="159">
        <f>C30-C31</f>
        <v>0</v>
      </c>
      <c r="D32" s="160"/>
      <c r="E32" s="161"/>
      <c r="F32" s="180" t="s">
        <v>25</v>
      </c>
      <c r="G32" s="181"/>
      <c r="H32" s="182"/>
      <c r="I32" s="138" t="s">
        <v>55</v>
      </c>
      <c r="J32" s="139"/>
      <c r="K32" s="140"/>
      <c r="L32" s="144">
        <f>L30-L31</f>
        <v>0</v>
      </c>
      <c r="M32" s="145"/>
      <c r="N32" s="146"/>
      <c r="O32" s="180" t="s">
        <v>14</v>
      </c>
      <c r="P32" s="181"/>
      <c r="Q32" s="182"/>
      <c r="R32" s="138" t="s">
        <v>55</v>
      </c>
      <c r="S32" s="139"/>
      <c r="T32" s="140"/>
      <c r="U32" s="144">
        <f>U30</f>
        <v>0</v>
      </c>
      <c r="V32" s="145"/>
      <c r="W32" s="146"/>
      <c r="X32" s="118" t="s">
        <v>25</v>
      </c>
      <c r="Y32" s="118"/>
      <c r="Z32" s="118"/>
      <c r="AA32" s="1"/>
      <c r="AB32" s="1"/>
      <c r="AC32" s="1"/>
      <c r="AD32" s="1"/>
      <c r="AE32" s="1"/>
      <c r="AF32" s="1"/>
    </row>
    <row r="33" spans="1:36" s="25" customFormat="1" ht="15" hidden="1" customHeight="1" x14ac:dyDescent="0.15">
      <c r="B33" s="51" t="s">
        <v>12</v>
      </c>
      <c r="C33" s="171">
        <f>IF(AH42&gt;0,1,0)*C64</f>
        <v>0</v>
      </c>
      <c r="D33" s="172"/>
      <c r="E33" s="173"/>
      <c r="F33" s="115" t="s">
        <v>60</v>
      </c>
      <c r="G33" s="116"/>
      <c r="H33" s="117"/>
      <c r="I33" s="156" t="s">
        <v>12</v>
      </c>
      <c r="J33" s="157"/>
      <c r="K33" s="158"/>
      <c r="L33" s="135">
        <f>IF(AH42&gt;0,1,0)*H64</f>
        <v>0</v>
      </c>
      <c r="M33" s="136"/>
      <c r="N33" s="137"/>
      <c r="O33" s="115" t="s">
        <v>14</v>
      </c>
      <c r="P33" s="116"/>
      <c r="Q33" s="117"/>
      <c r="R33" s="141" t="s">
        <v>12</v>
      </c>
      <c r="S33" s="142"/>
      <c r="T33" s="143"/>
      <c r="U33" s="135">
        <f>IF(AG42&gt;0,1,0)*N64</f>
        <v>0</v>
      </c>
      <c r="V33" s="136"/>
      <c r="W33" s="137"/>
      <c r="X33" s="119" t="s">
        <v>25</v>
      </c>
      <c r="Y33" s="119"/>
      <c r="Z33" s="119"/>
      <c r="AA33" s="26" t="s">
        <v>38</v>
      </c>
      <c r="AB33" s="26"/>
      <c r="AC33" s="26"/>
      <c r="AD33" s="15" t="s">
        <v>39</v>
      </c>
      <c r="AE33" s="15"/>
      <c r="AF33" s="15"/>
    </row>
    <row r="34" spans="1:36" ht="18.75" customHeight="1" thickBot="1" x14ac:dyDescent="0.2">
      <c r="A34" s="27"/>
      <c r="B34" s="50" t="s">
        <v>29</v>
      </c>
      <c r="C34" s="159">
        <f>C33</f>
        <v>0</v>
      </c>
      <c r="D34" s="160"/>
      <c r="E34" s="161"/>
      <c r="F34" s="180" t="s">
        <v>14</v>
      </c>
      <c r="G34" s="181"/>
      <c r="H34" s="182"/>
      <c r="I34" s="138" t="s">
        <v>29</v>
      </c>
      <c r="J34" s="139"/>
      <c r="K34" s="140"/>
      <c r="L34" s="144">
        <f>L33</f>
        <v>0</v>
      </c>
      <c r="M34" s="145"/>
      <c r="N34" s="146"/>
      <c r="O34" s="180" t="s">
        <v>14</v>
      </c>
      <c r="P34" s="181"/>
      <c r="Q34" s="182"/>
      <c r="R34" s="138" t="s">
        <v>29</v>
      </c>
      <c r="S34" s="139"/>
      <c r="T34" s="140"/>
      <c r="U34" s="144">
        <f>U33</f>
        <v>0</v>
      </c>
      <c r="V34" s="145"/>
      <c r="W34" s="146"/>
      <c r="X34" s="118" t="s">
        <v>42</v>
      </c>
      <c r="Y34" s="118"/>
      <c r="Z34" s="118"/>
      <c r="AA34" s="1"/>
      <c r="AB34" s="1"/>
      <c r="AC34" s="1"/>
      <c r="AD34" s="1"/>
      <c r="AE34" s="1"/>
      <c r="AF34" s="1"/>
    </row>
    <row r="35" spans="1:36" s="25" customFormat="1" ht="15" hidden="1" x14ac:dyDescent="0.15">
      <c r="B35" s="51" t="s">
        <v>20</v>
      </c>
      <c r="C35" s="171">
        <f>ROUNDDOWN(SUM(C28+C30-C31+C33),-2)</f>
        <v>0</v>
      </c>
      <c r="D35" s="172"/>
      <c r="E35" s="173"/>
      <c r="F35" s="115" t="s">
        <v>14</v>
      </c>
      <c r="G35" s="116"/>
      <c r="H35" s="117"/>
      <c r="I35" s="141" t="s">
        <v>13</v>
      </c>
      <c r="J35" s="142"/>
      <c r="K35" s="143"/>
      <c r="L35" s="135">
        <f>ROUNDDOWN(SUM(L28+L30-L31+L33),-2)</f>
        <v>0</v>
      </c>
      <c r="M35" s="136"/>
      <c r="N35" s="137"/>
      <c r="O35" s="115" t="s">
        <v>14</v>
      </c>
      <c r="P35" s="116"/>
      <c r="Q35" s="117"/>
      <c r="R35" s="141" t="s">
        <v>13</v>
      </c>
      <c r="S35" s="142"/>
      <c r="T35" s="143"/>
      <c r="U35" s="135">
        <f>ROUNDDOWN(SUM(U28+U30+U33),-2)</f>
        <v>0</v>
      </c>
      <c r="V35" s="136"/>
      <c r="W35" s="137"/>
      <c r="X35" s="115" t="s">
        <v>14</v>
      </c>
      <c r="Y35" s="116"/>
      <c r="Z35" s="117"/>
      <c r="AA35" s="26" t="s">
        <v>38</v>
      </c>
      <c r="AB35" s="26"/>
      <c r="AC35" s="26"/>
      <c r="AD35" s="15" t="s">
        <v>39</v>
      </c>
      <c r="AE35" s="15"/>
      <c r="AF35" s="15"/>
    </row>
    <row r="36" spans="1:36" s="25" customFormat="1" ht="18.75" hidden="1" customHeight="1" x14ac:dyDescent="0.15">
      <c r="B36" s="11" t="s">
        <v>13</v>
      </c>
      <c r="C36" s="189">
        <f>MIN(C35,C65)</f>
        <v>0</v>
      </c>
      <c r="D36" s="190"/>
      <c r="E36" s="191"/>
      <c r="F36" s="123" t="s">
        <v>14</v>
      </c>
      <c r="G36" s="124"/>
      <c r="H36" s="125"/>
      <c r="I36" s="129" t="s">
        <v>13</v>
      </c>
      <c r="J36" s="130"/>
      <c r="K36" s="131"/>
      <c r="L36" s="132">
        <f>MIN(L35,H65)</f>
        <v>0</v>
      </c>
      <c r="M36" s="133"/>
      <c r="N36" s="134"/>
      <c r="O36" s="123" t="s">
        <v>14</v>
      </c>
      <c r="P36" s="124"/>
      <c r="Q36" s="125"/>
      <c r="R36" s="129" t="s">
        <v>13</v>
      </c>
      <c r="S36" s="130"/>
      <c r="T36" s="131"/>
      <c r="U36" s="132">
        <f>MIN(U35,N65)</f>
        <v>0</v>
      </c>
      <c r="V36" s="133"/>
      <c r="W36" s="134"/>
      <c r="X36" s="114" t="s">
        <v>14</v>
      </c>
      <c r="Y36" s="114"/>
      <c r="Z36" s="114"/>
      <c r="AA36" s="26" t="s">
        <v>38</v>
      </c>
      <c r="AB36" s="26"/>
      <c r="AC36" s="26"/>
      <c r="AD36" s="15" t="s">
        <v>39</v>
      </c>
      <c r="AE36" s="15"/>
      <c r="AF36" s="15"/>
    </row>
    <row r="37" spans="1:36" ht="18.75" customHeight="1" x14ac:dyDescent="0.15">
      <c r="A37" s="27"/>
      <c r="B37" s="9" t="s">
        <v>13</v>
      </c>
      <c r="C37" s="186">
        <f>C36</f>
        <v>0</v>
      </c>
      <c r="D37" s="187"/>
      <c r="E37" s="188"/>
      <c r="F37" s="120" t="s">
        <v>14</v>
      </c>
      <c r="G37" s="121"/>
      <c r="H37" s="122"/>
      <c r="I37" s="110" t="s">
        <v>13</v>
      </c>
      <c r="J37" s="111"/>
      <c r="K37" s="112"/>
      <c r="L37" s="126">
        <f>L36</f>
        <v>0</v>
      </c>
      <c r="M37" s="127"/>
      <c r="N37" s="128"/>
      <c r="O37" s="120" t="s">
        <v>14</v>
      </c>
      <c r="P37" s="121"/>
      <c r="Q37" s="122"/>
      <c r="R37" s="110" t="s">
        <v>13</v>
      </c>
      <c r="S37" s="111"/>
      <c r="T37" s="112"/>
      <c r="U37" s="126">
        <f>U36</f>
        <v>0</v>
      </c>
      <c r="V37" s="127"/>
      <c r="W37" s="128"/>
      <c r="X37" s="113" t="s">
        <v>14</v>
      </c>
      <c r="Y37" s="113"/>
      <c r="Z37" s="113"/>
      <c r="AA37" s="1"/>
      <c r="AB37" s="1"/>
      <c r="AC37" s="1"/>
      <c r="AD37" s="1"/>
      <c r="AE37" s="1"/>
      <c r="AF37" s="1"/>
    </row>
    <row r="38" spans="1:36" ht="3.75" customHeight="1" x14ac:dyDescent="0.15">
      <c r="A38" s="27"/>
      <c r="B38" s="4"/>
      <c r="C38" s="6"/>
      <c r="D38" s="6"/>
      <c r="E38" s="6"/>
      <c r="F38" s="6"/>
      <c r="G38" s="6"/>
      <c r="H38" s="6"/>
      <c r="I38" s="4"/>
      <c r="J38" s="4"/>
      <c r="K38" s="4"/>
      <c r="L38" s="6"/>
      <c r="M38" s="6"/>
      <c r="N38" s="6"/>
      <c r="O38" s="6"/>
      <c r="P38" s="6"/>
      <c r="Q38" s="6"/>
      <c r="R38" s="4"/>
      <c r="S38" s="4"/>
      <c r="T38" s="4"/>
      <c r="U38" s="6"/>
      <c r="V38" s="6"/>
      <c r="W38" s="6"/>
      <c r="X38" s="6"/>
      <c r="Y38" s="6"/>
      <c r="Z38" s="6"/>
      <c r="AA38" s="1"/>
      <c r="AB38" s="1"/>
      <c r="AC38" s="1"/>
      <c r="AD38" s="1"/>
      <c r="AE38" s="1"/>
      <c r="AF38" s="1"/>
    </row>
    <row r="39" spans="1:36" ht="15" customHeight="1" x14ac:dyDescent="0.15">
      <c r="A39" s="27"/>
      <c r="B39" s="88" t="str">
        <f>"（限度額 "&amp;FIXED(C65,0,FALSE)&amp;"円）"</f>
        <v>（限度額 660,000円）</v>
      </c>
      <c r="C39" s="88"/>
      <c r="D39" s="88"/>
      <c r="E39" s="88"/>
      <c r="F39" s="88"/>
      <c r="G39" s="88"/>
      <c r="H39" s="88"/>
      <c r="I39" s="89" t="str">
        <f>"（限度額 "&amp;FIXED(H65,0,FALSE)&amp;"円）"</f>
        <v>（限度額 260,000円）</v>
      </c>
      <c r="J39" s="89"/>
      <c r="K39" s="89"/>
      <c r="L39" s="89"/>
      <c r="M39" s="89"/>
      <c r="N39" s="89"/>
      <c r="O39" s="89"/>
      <c r="P39" s="89"/>
      <c r="Q39" s="89"/>
      <c r="R39" s="89" t="str">
        <f>"（限度額 "&amp;FIXED(N65,0,FALSE)&amp;"円）"</f>
        <v>（限度額 170,000円）</v>
      </c>
      <c r="S39" s="89"/>
      <c r="T39" s="89"/>
      <c r="U39" s="89"/>
      <c r="V39" s="89"/>
      <c r="W39" s="89"/>
      <c r="X39" s="89"/>
      <c r="Y39" s="89"/>
      <c r="Z39" s="89"/>
      <c r="AA39" s="1"/>
      <c r="AB39" s="1"/>
      <c r="AC39" s="1"/>
      <c r="AD39" s="1"/>
      <c r="AE39" s="1"/>
      <c r="AF39" s="1"/>
    </row>
    <row r="40" spans="1:36" ht="7.5" customHeight="1" x14ac:dyDescent="0.15">
      <c r="A40" s="2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6" ht="18.75" customHeight="1" x14ac:dyDescent="0.15">
      <c r="A41" s="27"/>
      <c r="B41" s="5" t="s">
        <v>18</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6" s="25" customFormat="1" ht="14.25" hidden="1" x14ac:dyDescent="0.15">
      <c r="B42" s="14"/>
      <c r="C42" s="16"/>
      <c r="D42" s="16"/>
      <c r="E42" s="16"/>
      <c r="F42" s="16"/>
      <c r="G42" s="16"/>
      <c r="H42" s="16"/>
      <c r="I42" s="205">
        <f>SUM(C37+L37+U37)</f>
        <v>0</v>
      </c>
      <c r="J42" s="205"/>
      <c r="K42" s="205"/>
      <c r="L42" s="206"/>
      <c r="M42" s="44"/>
      <c r="N42" s="44"/>
      <c r="O42" s="17"/>
      <c r="P42" s="17"/>
      <c r="Q42" s="17"/>
      <c r="R42" s="17"/>
      <c r="S42" s="17"/>
      <c r="T42" s="17"/>
      <c r="U42" s="17"/>
      <c r="V42" s="17"/>
      <c r="W42" s="17"/>
      <c r="X42" s="201">
        <f>I42/12</f>
        <v>0</v>
      </c>
      <c r="Y42" s="201"/>
      <c r="Z42" s="201"/>
      <c r="AA42" s="202"/>
      <c r="AB42" s="43"/>
      <c r="AC42" s="43"/>
      <c r="AD42" s="15"/>
      <c r="AE42" s="15"/>
      <c r="AF42" s="15"/>
      <c r="AG42" s="15">
        <f>(IF(C21&gt;64,0,IF(C21&lt;40,0,1))+IF(F21&gt;64,0,IF(F21&lt;40,0,1))+IF(I21&gt;64,0,IF(I21&lt;40,0,1))+IF(L21&gt;64,0,IF(L21&lt;40,0,1))+IF(O21&gt;64,0,IF(O21&lt;40,0,1))+IF(R21&gt;64,0,IF(R21&lt;40,0,1))+IF(U21&gt;64,0,IF(U21&lt;40,0,1))+IF(X21&gt;64,0,IF(X21&lt;40,0,1))+IF(AA21&gt;64,0,IF(AA21&lt;40,0,1))+IF(AD21&gt;64,0,IF(AD21&lt;40,0,1)))</f>
        <v>0</v>
      </c>
      <c r="AH42" s="25">
        <f>(IF(OR(C21&gt;74,C21=""),0,1))+(IF(OR(F21&gt;74,F21=""),0,1))+(IF(OR(I21&gt;74,I21=""),0,1))+(IF(OR(L21&gt;74,L21=""),0,1))+(IF(OR(O21&gt;74,O21=""),0,1))+(IF(OR(R21&gt;74,R21=""),0,1))+(IF(OR(U21&gt;74,U21=""),0,1))+(IF(OR(X21&gt;74,X21=""),0,1))+(IF(OR(AA21&gt;74,AA21=""),0,1))+(IF(OR(AD21&gt;74,AD21=""),0,1))</f>
        <v>0</v>
      </c>
      <c r="AI42" s="26" t="s">
        <v>38</v>
      </c>
      <c r="AJ42" s="15" t="s">
        <v>39</v>
      </c>
    </row>
    <row r="43" spans="1:36" ht="14.25" thickBot="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6" ht="37.5" customHeight="1" thickBot="1" x14ac:dyDescent="0.2">
      <c r="B44" s="203" t="s">
        <v>24</v>
      </c>
      <c r="C44" s="204"/>
      <c r="D44" s="204"/>
      <c r="E44" s="204"/>
      <c r="F44" s="204"/>
      <c r="G44" s="90">
        <f>I42</f>
        <v>0</v>
      </c>
      <c r="H44" s="91"/>
      <c r="I44" s="91"/>
      <c r="J44" s="91"/>
      <c r="K44" s="91"/>
      <c r="L44" s="91"/>
      <c r="M44" s="91"/>
      <c r="N44" s="91"/>
      <c r="O44" s="12" t="s">
        <v>14</v>
      </c>
      <c r="P44" s="37"/>
      <c r="Q44" s="37"/>
      <c r="U44" s="93" t="s">
        <v>19</v>
      </c>
      <c r="V44" s="94"/>
      <c r="W44" s="92">
        <f>X42</f>
        <v>0</v>
      </c>
      <c r="X44" s="92"/>
      <c r="Y44" s="92"/>
      <c r="Z44" s="92"/>
      <c r="AA44" s="92"/>
      <c r="AB44" s="92"/>
      <c r="AC44" s="92"/>
      <c r="AD44" s="13" t="s">
        <v>14</v>
      </c>
      <c r="AE44" s="38"/>
      <c r="AF44" s="38"/>
    </row>
    <row r="45" spans="1:36" x14ac:dyDescent="0.15">
      <c r="C45" s="1"/>
      <c r="D45" s="1"/>
      <c r="E45" s="1"/>
      <c r="F45" s="1"/>
      <c r="G45" s="1"/>
      <c r="H45" s="1"/>
      <c r="O45" s="1"/>
      <c r="P45" s="1"/>
      <c r="Q45" s="1"/>
      <c r="R45" s="1"/>
      <c r="S45" s="1"/>
      <c r="T45" s="1"/>
      <c r="U45" s="1"/>
      <c r="V45" s="1"/>
      <c r="W45" s="1"/>
      <c r="X45" s="1"/>
      <c r="Y45" s="1"/>
      <c r="Z45" s="1"/>
      <c r="AA45" s="1"/>
      <c r="AB45" s="1"/>
      <c r="AC45" s="1"/>
      <c r="AD45" s="1"/>
      <c r="AE45" s="1"/>
      <c r="AF45" s="1"/>
    </row>
    <row r="46" spans="1:36" ht="18.75" customHeight="1" x14ac:dyDescent="0.15">
      <c r="B46" s="1"/>
      <c r="C46" s="1"/>
      <c r="D46" s="1"/>
      <c r="E46" s="1"/>
      <c r="F46" s="1"/>
      <c r="G46" s="70" t="str">
        <f>"（最高限度額 "&amp;FIXED(C65+H65+N65,0,FALSE)&amp;"円）"</f>
        <v>（最高限度額 1,090,000円）</v>
      </c>
      <c r="H46" s="70"/>
      <c r="I46" s="70"/>
      <c r="J46" s="70"/>
      <c r="K46" s="70"/>
      <c r="L46" s="70"/>
      <c r="M46" s="70"/>
      <c r="N46" s="70"/>
      <c r="O46" s="70"/>
      <c r="P46" s="28"/>
      <c r="Q46" s="28"/>
      <c r="R46" s="1"/>
      <c r="S46" s="1"/>
      <c r="T46" s="1"/>
      <c r="U46" s="1"/>
      <c r="V46" s="1"/>
      <c r="W46" s="1"/>
      <c r="X46" s="1"/>
      <c r="Y46" s="1"/>
      <c r="Z46" s="1"/>
      <c r="AA46" s="1"/>
      <c r="AB46" s="1"/>
      <c r="AC46" s="1"/>
      <c r="AD46" s="1"/>
      <c r="AE46" s="1"/>
      <c r="AF46" s="1"/>
    </row>
    <row r="48" spans="1:36" ht="18" customHeight="1" x14ac:dyDescent="0.15">
      <c r="B48" s="53" t="s">
        <v>21</v>
      </c>
      <c r="C48" s="54"/>
      <c r="D48" s="54"/>
      <c r="E48" s="54"/>
      <c r="F48" s="54"/>
      <c r="G48" s="54"/>
      <c r="H48" s="54"/>
      <c r="I48" s="54"/>
      <c r="J48" s="54"/>
      <c r="K48" s="54"/>
      <c r="L48" s="54"/>
      <c r="M48" s="54"/>
      <c r="N48" s="54"/>
      <c r="O48" s="54"/>
      <c r="P48" s="54"/>
      <c r="Q48" s="54"/>
      <c r="R48" s="54"/>
      <c r="S48" s="54"/>
      <c r="T48" s="54"/>
      <c r="U48" s="54"/>
    </row>
    <row r="49" spans="2:33" ht="18" customHeight="1" x14ac:dyDescent="0.15">
      <c r="B49" s="53" t="s">
        <v>53</v>
      </c>
      <c r="C49" s="54"/>
      <c r="D49" s="54"/>
      <c r="E49" s="54"/>
      <c r="F49" s="54"/>
      <c r="G49" s="54"/>
      <c r="H49" s="54"/>
      <c r="I49" s="54"/>
      <c r="J49" s="54"/>
      <c r="K49" s="54"/>
      <c r="L49" s="54"/>
      <c r="M49" s="54"/>
      <c r="N49" s="54"/>
      <c r="O49" s="54"/>
      <c r="P49" s="54"/>
      <c r="Q49" s="54"/>
      <c r="R49" s="54"/>
      <c r="S49" s="54"/>
      <c r="T49" s="54"/>
      <c r="U49" s="54"/>
    </row>
    <row r="50" spans="2:33" ht="18" customHeight="1" x14ac:dyDescent="0.15">
      <c r="B50" s="55" t="s">
        <v>22</v>
      </c>
      <c r="C50" s="55"/>
      <c r="D50" s="55"/>
      <c r="E50" s="55"/>
      <c r="F50" s="55"/>
      <c r="G50" s="55"/>
      <c r="H50" s="55"/>
      <c r="I50" s="55"/>
      <c r="J50" s="55"/>
      <c r="K50" s="55"/>
      <c r="L50" s="55"/>
      <c r="M50" s="55"/>
      <c r="N50" s="55"/>
      <c r="O50" s="55"/>
      <c r="P50" s="55"/>
      <c r="Q50" s="55"/>
      <c r="R50" s="55"/>
      <c r="S50" s="55"/>
      <c r="T50" s="55"/>
      <c r="U50" s="55"/>
      <c r="V50" s="28"/>
      <c r="W50" s="28"/>
    </row>
    <row r="51" spans="2:33" ht="18" customHeight="1" x14ac:dyDescent="0.15">
      <c r="B51" s="55" t="s">
        <v>40</v>
      </c>
      <c r="C51" s="55"/>
      <c r="D51" s="55"/>
      <c r="E51" s="55"/>
      <c r="F51" s="55"/>
      <c r="G51" s="55"/>
      <c r="H51" s="55"/>
      <c r="I51" s="55"/>
      <c r="J51" s="55"/>
      <c r="K51" s="55"/>
      <c r="L51" s="55"/>
      <c r="M51" s="55"/>
      <c r="N51" s="55"/>
      <c r="O51" s="55"/>
      <c r="P51" s="55"/>
      <c r="Q51" s="55"/>
      <c r="R51" s="55"/>
      <c r="S51" s="55"/>
      <c r="T51" s="55"/>
      <c r="U51" s="55"/>
      <c r="V51" s="28"/>
      <c r="W51" s="28"/>
      <c r="X51" s="3"/>
      <c r="Y51" s="28"/>
      <c r="Z51" s="28"/>
    </row>
    <row r="52" spans="2:33" ht="18" customHeight="1" x14ac:dyDescent="0.15">
      <c r="B52" s="56" t="s">
        <v>66</v>
      </c>
      <c r="C52" s="56"/>
      <c r="D52" s="56"/>
      <c r="E52" s="56"/>
      <c r="F52" s="56"/>
      <c r="G52" s="56"/>
      <c r="H52" s="56"/>
      <c r="I52" s="56"/>
      <c r="J52" s="55"/>
      <c r="K52" s="55"/>
      <c r="L52" s="55"/>
      <c r="M52" s="55"/>
      <c r="N52" s="55"/>
      <c r="O52" s="55"/>
      <c r="P52" s="55"/>
      <c r="Q52" s="55"/>
      <c r="R52" s="55"/>
      <c r="S52" s="55"/>
      <c r="T52" s="55"/>
      <c r="U52" s="55"/>
      <c r="V52" s="28"/>
      <c r="W52" s="28"/>
    </row>
    <row r="53" spans="2:33" ht="18" customHeight="1" x14ac:dyDescent="0.15">
      <c r="B53" s="65" t="s">
        <v>59</v>
      </c>
      <c r="C53" s="65"/>
      <c r="D53" s="65"/>
      <c r="E53" s="65"/>
      <c r="F53" s="65"/>
      <c r="G53" s="65"/>
      <c r="H53" s="65"/>
      <c r="I53" s="65"/>
      <c r="J53" s="55"/>
      <c r="K53" s="55"/>
      <c r="L53" s="55"/>
      <c r="M53" s="55"/>
      <c r="N53" s="55"/>
      <c r="O53" s="55"/>
      <c r="P53" s="55"/>
      <c r="Q53" s="55"/>
      <c r="R53" s="55"/>
      <c r="S53" s="55"/>
      <c r="T53" s="55"/>
      <c r="U53" s="55"/>
      <c r="V53" s="40"/>
      <c r="W53" s="40"/>
    </row>
    <row r="54" spans="2:33" ht="18" customHeight="1" x14ac:dyDescent="0.15">
      <c r="B54" s="56" t="s">
        <v>58</v>
      </c>
      <c r="C54" s="55"/>
      <c r="D54" s="55"/>
      <c r="E54" s="55"/>
      <c r="F54" s="55"/>
      <c r="G54" s="55"/>
      <c r="H54" s="55"/>
      <c r="I54" s="55"/>
      <c r="J54" s="55"/>
      <c r="K54" s="55"/>
      <c r="L54" s="55"/>
      <c r="M54" s="55"/>
      <c r="N54" s="55"/>
      <c r="O54" s="55"/>
      <c r="P54" s="55"/>
      <c r="Q54" s="55"/>
      <c r="R54" s="55"/>
      <c r="S54" s="55"/>
      <c r="T54" s="55"/>
      <c r="U54" s="55"/>
      <c r="V54" s="28"/>
      <c r="W54" s="28"/>
    </row>
    <row r="55" spans="2:33" ht="18" customHeight="1" x14ac:dyDescent="0.15">
      <c r="B55" s="199" t="s">
        <v>56</v>
      </c>
      <c r="C55" s="200"/>
      <c r="D55" s="200"/>
      <c r="E55" s="200"/>
      <c r="F55" s="200"/>
      <c r="G55" s="200"/>
      <c r="H55" s="200"/>
      <c r="I55" s="200"/>
      <c r="J55" s="200"/>
      <c r="K55" s="200"/>
      <c r="L55" s="200"/>
      <c r="M55" s="200"/>
      <c r="N55" s="200"/>
      <c r="O55" s="200"/>
      <c r="P55" s="200"/>
      <c r="Q55" s="200"/>
      <c r="R55" s="200"/>
      <c r="S55" s="200"/>
      <c r="T55" s="200"/>
      <c r="U55" s="200"/>
      <c r="V55" s="40"/>
      <c r="W55" s="40"/>
    </row>
    <row r="56" spans="2:33" ht="18" customHeight="1" x14ac:dyDescent="0.15">
      <c r="B56" s="200" t="s">
        <v>69</v>
      </c>
      <c r="C56" s="200"/>
      <c r="D56" s="200"/>
      <c r="E56" s="200"/>
      <c r="F56" s="200"/>
      <c r="G56" s="200"/>
      <c r="H56" s="200"/>
      <c r="I56" s="200"/>
      <c r="J56" s="200"/>
      <c r="K56" s="200"/>
      <c r="L56" s="200"/>
      <c r="M56" s="200"/>
      <c r="N56" s="200"/>
      <c r="O56" s="200"/>
      <c r="P56" s="200"/>
      <c r="Q56" s="200"/>
      <c r="R56" s="200"/>
      <c r="S56" s="200"/>
      <c r="T56" s="200"/>
      <c r="U56" s="200"/>
    </row>
    <row r="57" spans="2:33" ht="13.5" customHeight="1" x14ac:dyDescent="0.15">
      <c r="B57" s="52"/>
      <c r="C57" s="52"/>
      <c r="D57" s="52"/>
      <c r="E57" s="52"/>
      <c r="F57" s="52"/>
      <c r="G57" s="52"/>
      <c r="H57" s="52"/>
      <c r="I57" s="52"/>
      <c r="J57" s="52"/>
      <c r="K57" s="52"/>
      <c r="L57" s="52"/>
      <c r="M57" s="52"/>
      <c r="N57" s="52"/>
      <c r="O57" s="52"/>
      <c r="P57" s="52"/>
      <c r="Q57" s="52"/>
      <c r="R57" s="52"/>
      <c r="S57" s="52"/>
      <c r="T57" s="52"/>
      <c r="U57" s="52"/>
    </row>
    <row r="58" spans="2:33" ht="18" customHeight="1" x14ac:dyDescent="0.15">
      <c r="V58" s="32"/>
      <c r="W58" s="32"/>
      <c r="X58" s="39"/>
      <c r="Y58" s="39"/>
      <c r="Z58" s="39"/>
      <c r="AA58" s="40"/>
      <c r="AB58" s="40"/>
      <c r="AC58" s="40"/>
      <c r="AD58" s="40"/>
      <c r="AE58" s="40"/>
      <c r="AF58" s="40"/>
      <c r="AG58" s="40"/>
    </row>
    <row r="59" spans="2:33" ht="33.75" hidden="1" customHeight="1" x14ac:dyDescent="0.15">
      <c r="V59" s="32"/>
      <c r="W59" s="32"/>
      <c r="X59" s="69" t="s">
        <v>62</v>
      </c>
      <c r="Y59" s="69"/>
      <c r="Z59" s="69"/>
      <c r="AA59" s="69"/>
      <c r="AB59" s="69"/>
      <c r="AC59" s="69"/>
      <c r="AD59" s="69"/>
      <c r="AE59" s="40"/>
      <c r="AF59" s="40"/>
      <c r="AG59" s="40"/>
    </row>
    <row r="60" spans="2:33" ht="60.75" hidden="1" customHeight="1" x14ac:dyDescent="0.15">
      <c r="B60" s="20" t="s">
        <v>34</v>
      </c>
      <c r="C60" s="87">
        <v>7</v>
      </c>
      <c r="D60" s="87"/>
      <c r="E60" s="87"/>
      <c r="F60" s="87">
        <v>2025</v>
      </c>
      <c r="G60" s="87"/>
      <c r="H60" s="21"/>
      <c r="I60" s="21"/>
      <c r="J60" s="21"/>
      <c r="K60" s="21"/>
      <c r="L60" s="21"/>
      <c r="M60" s="21"/>
      <c r="N60" s="21"/>
      <c r="O60" s="21"/>
      <c r="P60" s="21"/>
      <c r="Q60" s="21"/>
      <c r="R60" s="195" t="s">
        <v>38</v>
      </c>
      <c r="S60" s="195"/>
      <c r="T60" s="195"/>
      <c r="U60" s="196"/>
      <c r="V60" s="32"/>
      <c r="W60" s="32"/>
      <c r="X60" s="69"/>
      <c r="Y60" s="69"/>
      <c r="Z60" s="69"/>
      <c r="AA60" s="69"/>
      <c r="AB60" s="69"/>
      <c r="AC60" s="69"/>
      <c r="AD60" s="69"/>
      <c r="AE60" s="40"/>
      <c r="AF60" s="40"/>
      <c r="AG60" s="40"/>
    </row>
    <row r="61" spans="2:33" ht="44.25" hidden="1" customHeight="1" x14ac:dyDescent="0.15">
      <c r="B61" s="67"/>
      <c r="C61" s="80" t="s">
        <v>63</v>
      </c>
      <c r="D61" s="81"/>
      <c r="E61" s="82"/>
      <c r="F61" s="80"/>
      <c r="G61" s="82"/>
      <c r="H61" s="80" t="s">
        <v>64</v>
      </c>
      <c r="I61" s="81"/>
      <c r="J61" s="81"/>
      <c r="K61" s="82"/>
      <c r="L61" s="80"/>
      <c r="M61" s="82"/>
      <c r="N61" s="79" t="s">
        <v>65</v>
      </c>
      <c r="O61" s="79"/>
      <c r="P61" s="79"/>
      <c r="Q61" s="79"/>
      <c r="R61" s="196"/>
      <c r="S61" s="196"/>
      <c r="T61" s="196"/>
      <c r="U61" s="196"/>
      <c r="V61" s="32"/>
      <c r="W61" s="32"/>
      <c r="X61" s="69"/>
      <c r="Y61" s="69"/>
      <c r="Z61" s="69"/>
      <c r="AA61" s="69"/>
      <c r="AB61" s="69"/>
      <c r="AC61" s="69"/>
      <c r="AD61" s="69"/>
      <c r="AE61" s="40"/>
      <c r="AF61" s="40"/>
      <c r="AG61" s="40"/>
    </row>
    <row r="62" spans="2:33" ht="81" hidden="1" customHeight="1" x14ac:dyDescent="0.15">
      <c r="B62" s="67" t="s">
        <v>27</v>
      </c>
      <c r="C62" s="71">
        <v>7.9</v>
      </c>
      <c r="D62" s="72"/>
      <c r="E62" s="73"/>
      <c r="F62" s="80" t="s">
        <v>27</v>
      </c>
      <c r="G62" s="82"/>
      <c r="H62" s="71">
        <v>2</v>
      </c>
      <c r="I62" s="72"/>
      <c r="J62" s="72"/>
      <c r="K62" s="73"/>
      <c r="L62" s="80" t="s">
        <v>27</v>
      </c>
      <c r="M62" s="82"/>
      <c r="N62" s="77">
        <v>2.4</v>
      </c>
      <c r="O62" s="77"/>
      <c r="P62" s="77"/>
      <c r="Q62" s="77"/>
      <c r="R62" s="196"/>
      <c r="S62" s="196"/>
      <c r="T62" s="196"/>
      <c r="U62" s="196"/>
      <c r="V62" s="32"/>
      <c r="W62" s="32"/>
      <c r="X62" s="69"/>
      <c r="Y62" s="69"/>
      <c r="Z62" s="69"/>
      <c r="AA62" s="69"/>
      <c r="AB62" s="69"/>
      <c r="AC62" s="69"/>
      <c r="AD62" s="69"/>
      <c r="AE62" s="40"/>
      <c r="AF62" s="40"/>
      <c r="AG62" s="40"/>
    </row>
    <row r="63" spans="2:33" ht="68.25" hidden="1" customHeight="1" x14ac:dyDescent="0.15">
      <c r="B63" s="67" t="s">
        <v>28</v>
      </c>
      <c r="C63" s="74">
        <v>27600</v>
      </c>
      <c r="D63" s="75"/>
      <c r="E63" s="76"/>
      <c r="F63" s="85" t="s">
        <v>30</v>
      </c>
      <c r="G63" s="86"/>
      <c r="H63" s="74">
        <v>6800</v>
      </c>
      <c r="I63" s="75"/>
      <c r="J63" s="75"/>
      <c r="K63" s="76"/>
      <c r="L63" s="85" t="s">
        <v>32</v>
      </c>
      <c r="M63" s="86"/>
      <c r="N63" s="78">
        <v>9000</v>
      </c>
      <c r="O63" s="78"/>
      <c r="P63" s="78"/>
      <c r="Q63" s="78"/>
      <c r="R63" s="196"/>
      <c r="S63" s="196"/>
      <c r="T63" s="196"/>
      <c r="U63" s="196"/>
      <c r="V63" s="32"/>
      <c r="W63" s="32"/>
      <c r="X63" s="69"/>
      <c r="Y63" s="69"/>
      <c r="Z63" s="69"/>
      <c r="AA63" s="69"/>
      <c r="AB63" s="69"/>
      <c r="AC63" s="69"/>
      <c r="AD63" s="69"/>
      <c r="AE63" s="40"/>
      <c r="AF63" s="40"/>
      <c r="AG63" s="40"/>
    </row>
    <row r="64" spans="2:33" ht="78.75" hidden="1" customHeight="1" x14ac:dyDescent="0.15">
      <c r="B64" s="67" t="s">
        <v>29</v>
      </c>
      <c r="C64" s="74">
        <v>22800</v>
      </c>
      <c r="D64" s="75"/>
      <c r="E64" s="76"/>
      <c r="F64" s="85" t="s">
        <v>31</v>
      </c>
      <c r="G64" s="86"/>
      <c r="H64" s="74">
        <v>5400</v>
      </c>
      <c r="I64" s="75"/>
      <c r="J64" s="75"/>
      <c r="K64" s="76"/>
      <c r="L64" s="85" t="s">
        <v>41</v>
      </c>
      <c r="M64" s="86"/>
      <c r="N64" s="78">
        <v>4500</v>
      </c>
      <c r="O64" s="78"/>
      <c r="P64" s="78"/>
      <c r="Q64" s="78"/>
      <c r="R64" s="196"/>
      <c r="S64" s="196"/>
      <c r="T64" s="196"/>
      <c r="U64" s="196"/>
      <c r="V64" s="32"/>
      <c r="W64" s="32"/>
      <c r="X64" s="69"/>
      <c r="Y64" s="69"/>
      <c r="Z64" s="69"/>
      <c r="AA64" s="69"/>
      <c r="AB64" s="69"/>
      <c r="AC64" s="69"/>
      <c r="AD64" s="69"/>
      <c r="AE64" s="40"/>
      <c r="AF64" s="40"/>
      <c r="AG64" s="40"/>
    </row>
    <row r="65" spans="2:33" ht="99.75" hidden="1" customHeight="1" x14ac:dyDescent="0.15">
      <c r="B65" s="67" t="s">
        <v>33</v>
      </c>
      <c r="C65" s="74">
        <v>660000</v>
      </c>
      <c r="D65" s="75"/>
      <c r="E65" s="76"/>
      <c r="F65" s="83" t="s">
        <v>33</v>
      </c>
      <c r="G65" s="84"/>
      <c r="H65" s="74">
        <v>260000</v>
      </c>
      <c r="I65" s="75"/>
      <c r="J65" s="75"/>
      <c r="K65" s="76"/>
      <c r="L65" s="83" t="s">
        <v>33</v>
      </c>
      <c r="M65" s="84"/>
      <c r="N65" s="78">
        <v>170000</v>
      </c>
      <c r="O65" s="78"/>
      <c r="P65" s="78"/>
      <c r="Q65" s="78"/>
      <c r="R65" s="196"/>
      <c r="S65" s="196"/>
      <c r="T65" s="196"/>
      <c r="U65" s="196"/>
      <c r="V65" s="32"/>
      <c r="W65" s="32"/>
      <c r="X65" s="69"/>
      <c r="Y65" s="69"/>
      <c r="Z65" s="69"/>
      <c r="AA65" s="69"/>
      <c r="AB65" s="69"/>
      <c r="AC65" s="69"/>
      <c r="AD65" s="69"/>
      <c r="AE65" s="40"/>
      <c r="AF65" s="40"/>
      <c r="AG65" s="40"/>
    </row>
    <row r="66" spans="2:33" ht="53.25" hidden="1" customHeight="1" x14ac:dyDescent="0.15">
      <c r="B66" s="68" t="s">
        <v>61</v>
      </c>
      <c r="C66" s="74">
        <v>430000</v>
      </c>
      <c r="D66" s="75"/>
      <c r="E66" s="75"/>
      <c r="F66" s="75"/>
      <c r="G66" s="75"/>
      <c r="H66" s="75"/>
      <c r="I66" s="75"/>
      <c r="J66" s="75"/>
      <c r="K66" s="75"/>
      <c r="L66" s="75"/>
      <c r="M66" s="75"/>
      <c r="N66" s="75"/>
      <c r="O66" s="75"/>
      <c r="P66" s="75"/>
      <c r="Q66" s="76"/>
      <c r="R66" s="196"/>
      <c r="S66" s="196"/>
      <c r="T66" s="196"/>
      <c r="U66" s="196"/>
      <c r="V66" s="66"/>
      <c r="W66" s="66"/>
      <c r="X66" s="69"/>
      <c r="Y66" s="69"/>
      <c r="Z66" s="69"/>
      <c r="AA66" s="69"/>
      <c r="AB66" s="69"/>
      <c r="AC66" s="69"/>
      <c r="AD66" s="69"/>
      <c r="AE66" s="40"/>
      <c r="AF66" s="40"/>
      <c r="AG66" s="40"/>
    </row>
    <row r="67" spans="2:33" ht="55.5" hidden="1" customHeight="1" x14ac:dyDescent="0.15">
      <c r="C67" s="23" t="s">
        <v>36</v>
      </c>
      <c r="D67" s="23"/>
      <c r="E67" s="23"/>
      <c r="I67" s="23" t="s">
        <v>36</v>
      </c>
      <c r="J67" s="23"/>
      <c r="K67" s="23"/>
      <c r="L67" s="22"/>
      <c r="M67" s="22"/>
      <c r="N67" s="22"/>
      <c r="O67" s="24" t="s">
        <v>36</v>
      </c>
      <c r="P67" s="24"/>
      <c r="Q67" s="24"/>
      <c r="R67" s="196"/>
      <c r="S67" s="196"/>
      <c r="T67" s="196"/>
      <c r="U67" s="196"/>
      <c r="X67" s="69"/>
      <c r="Y67" s="69"/>
      <c r="Z67" s="69"/>
      <c r="AA67" s="69"/>
      <c r="AB67" s="69"/>
      <c r="AC67" s="69"/>
      <c r="AD67" s="69"/>
    </row>
    <row r="68" spans="2:33" ht="30.75" hidden="1" customHeight="1" x14ac:dyDescent="0.15">
      <c r="C68" s="69" t="s">
        <v>37</v>
      </c>
      <c r="D68" s="69"/>
      <c r="E68" s="69"/>
      <c r="F68" s="194"/>
      <c r="G68" s="194"/>
      <c r="H68" s="194"/>
      <c r="I68" s="194"/>
      <c r="J68" s="194"/>
      <c r="K68" s="194"/>
      <c r="L68" s="194"/>
      <c r="M68" s="194"/>
      <c r="N68" s="194"/>
      <c r="O68" s="194"/>
      <c r="P68" s="31"/>
      <c r="Q68" s="31"/>
      <c r="R68" s="196"/>
      <c r="S68" s="196"/>
      <c r="T68" s="196"/>
      <c r="U68" s="196"/>
      <c r="X68" s="69"/>
      <c r="Y68" s="69"/>
      <c r="Z68" s="69"/>
      <c r="AA68" s="69"/>
      <c r="AB68" s="69"/>
      <c r="AC68" s="69"/>
      <c r="AD68" s="69"/>
    </row>
  </sheetData>
  <sheetProtection selectLockedCells="1"/>
  <mergeCells count="180">
    <mergeCell ref="C37:E37"/>
    <mergeCell ref="C36:E36"/>
    <mergeCell ref="B2:R2"/>
    <mergeCell ref="C68:O68"/>
    <mergeCell ref="R60:U68"/>
    <mergeCell ref="AG2:AG17"/>
    <mergeCell ref="B55:U55"/>
    <mergeCell ref="B56:U56"/>
    <mergeCell ref="X42:AA42"/>
    <mergeCell ref="B44:F44"/>
    <mergeCell ref="I42:L42"/>
    <mergeCell ref="U27:X27"/>
    <mergeCell ref="C23:E23"/>
    <mergeCell ref="AD23:AF23"/>
    <mergeCell ref="AA23:AC23"/>
    <mergeCell ref="X23:Z23"/>
    <mergeCell ref="U23:W23"/>
    <mergeCell ref="R23:T23"/>
    <mergeCell ref="O23:Q23"/>
    <mergeCell ref="L23:N23"/>
    <mergeCell ref="I23:K23"/>
    <mergeCell ref="F23:H23"/>
    <mergeCell ref="B5:X5"/>
    <mergeCell ref="B18:B19"/>
    <mergeCell ref="C17:E17"/>
    <mergeCell ref="C22:E22"/>
    <mergeCell ref="F17:H17"/>
    <mergeCell ref="F22:H22"/>
    <mergeCell ref="I17:K17"/>
    <mergeCell ref="I22:K22"/>
    <mergeCell ref="L22:N22"/>
    <mergeCell ref="L17:N17"/>
    <mergeCell ref="O22:Q22"/>
    <mergeCell ref="O17:Q17"/>
    <mergeCell ref="F36:H36"/>
    <mergeCell ref="F35:H35"/>
    <mergeCell ref="F34:H34"/>
    <mergeCell ref="F33:H33"/>
    <mergeCell ref="F32:H32"/>
    <mergeCell ref="F30:H30"/>
    <mergeCell ref="F29:H29"/>
    <mergeCell ref="F28:H28"/>
    <mergeCell ref="O32:Q32"/>
    <mergeCell ref="O34:Q34"/>
    <mergeCell ref="O33:Q33"/>
    <mergeCell ref="O30:Q30"/>
    <mergeCell ref="L36:N36"/>
    <mergeCell ref="L35:N35"/>
    <mergeCell ref="L34:N34"/>
    <mergeCell ref="L33:N33"/>
    <mergeCell ref="I27:K27"/>
    <mergeCell ref="C35:E35"/>
    <mergeCell ref="C34:E34"/>
    <mergeCell ref="C33:E33"/>
    <mergeCell ref="C32:E32"/>
    <mergeCell ref="C30:E30"/>
    <mergeCell ref="R17:T17"/>
    <mergeCell ref="U22:W22"/>
    <mergeCell ref="U17:W17"/>
    <mergeCell ref="U21:W21"/>
    <mergeCell ref="R21:T21"/>
    <mergeCell ref="U20:W20"/>
    <mergeCell ref="R20:T20"/>
    <mergeCell ref="I32:K32"/>
    <mergeCell ref="I30:K30"/>
    <mergeCell ref="I29:K29"/>
    <mergeCell ref="I28:K28"/>
    <mergeCell ref="R22:T22"/>
    <mergeCell ref="L32:N32"/>
    <mergeCell ref="L30:N30"/>
    <mergeCell ref="L29:N29"/>
    <mergeCell ref="L28:N28"/>
    <mergeCell ref="O28:Q28"/>
    <mergeCell ref="O29:Q29"/>
    <mergeCell ref="R28:T28"/>
    <mergeCell ref="R30:T30"/>
    <mergeCell ref="X22:Z22"/>
    <mergeCell ref="X17:Z17"/>
    <mergeCell ref="AA22:AC22"/>
    <mergeCell ref="AA17:AC17"/>
    <mergeCell ref="AD22:AF22"/>
    <mergeCell ref="AD17:AF17"/>
    <mergeCell ref="AD21:AF21"/>
    <mergeCell ref="AA21:AC21"/>
    <mergeCell ref="X21:Z21"/>
    <mergeCell ref="AD20:AF20"/>
    <mergeCell ref="AA20:AC20"/>
    <mergeCell ref="X20:Z20"/>
    <mergeCell ref="X28:Z28"/>
    <mergeCell ref="R27:T27"/>
    <mergeCell ref="U28:W28"/>
    <mergeCell ref="X30:Z30"/>
    <mergeCell ref="X29:Z29"/>
    <mergeCell ref="C60:E60"/>
    <mergeCell ref="C64:E64"/>
    <mergeCell ref="C65:E65"/>
    <mergeCell ref="C63:E63"/>
    <mergeCell ref="C62:E62"/>
    <mergeCell ref="C61:E61"/>
    <mergeCell ref="O20:Q20"/>
    <mergeCell ref="L20:N20"/>
    <mergeCell ref="I20:K20"/>
    <mergeCell ref="F20:H20"/>
    <mergeCell ref="C20:E20"/>
    <mergeCell ref="O21:Q21"/>
    <mergeCell ref="L21:N21"/>
    <mergeCell ref="I21:K21"/>
    <mergeCell ref="F21:H21"/>
    <mergeCell ref="C21:E21"/>
    <mergeCell ref="I37:K37"/>
    <mergeCell ref="I36:K36"/>
    <mergeCell ref="I35:K35"/>
    <mergeCell ref="I34:K34"/>
    <mergeCell ref="I33:K33"/>
    <mergeCell ref="C29:E29"/>
    <mergeCell ref="C28:E28"/>
    <mergeCell ref="F37:H37"/>
    <mergeCell ref="R37:T37"/>
    <mergeCell ref="R36:T36"/>
    <mergeCell ref="U37:W37"/>
    <mergeCell ref="U36:W36"/>
    <mergeCell ref="U35:W35"/>
    <mergeCell ref="R29:T29"/>
    <mergeCell ref="R35:T35"/>
    <mergeCell ref="R34:T34"/>
    <mergeCell ref="R33:T33"/>
    <mergeCell ref="R32:T32"/>
    <mergeCell ref="U34:W34"/>
    <mergeCell ref="U33:W33"/>
    <mergeCell ref="U32:W32"/>
    <mergeCell ref="U30:W30"/>
    <mergeCell ref="U29:W29"/>
    <mergeCell ref="B39:H39"/>
    <mergeCell ref="I39:Q39"/>
    <mergeCell ref="R39:Z39"/>
    <mergeCell ref="G44:N44"/>
    <mergeCell ref="W44:AC44"/>
    <mergeCell ref="U44:V44"/>
    <mergeCell ref="C31:E31"/>
    <mergeCell ref="X31:Z31"/>
    <mergeCell ref="U31:W31"/>
    <mergeCell ref="R31:T31"/>
    <mergeCell ref="O31:Q31"/>
    <mergeCell ref="L31:N31"/>
    <mergeCell ref="I31:K31"/>
    <mergeCell ref="F31:H31"/>
    <mergeCell ref="X37:Z37"/>
    <mergeCell ref="X36:Z36"/>
    <mergeCell ref="X35:Z35"/>
    <mergeCell ref="X34:Z34"/>
    <mergeCell ref="X33:Z33"/>
    <mergeCell ref="X32:Z32"/>
    <mergeCell ref="O37:Q37"/>
    <mergeCell ref="O36:Q36"/>
    <mergeCell ref="O35:Q35"/>
    <mergeCell ref="L37:N37"/>
    <mergeCell ref="X59:AD68"/>
    <mergeCell ref="G46:O46"/>
    <mergeCell ref="H62:K62"/>
    <mergeCell ref="H63:K63"/>
    <mergeCell ref="H64:K64"/>
    <mergeCell ref="H65:K65"/>
    <mergeCell ref="N62:Q62"/>
    <mergeCell ref="N63:Q63"/>
    <mergeCell ref="N64:Q64"/>
    <mergeCell ref="N65:Q65"/>
    <mergeCell ref="N61:Q61"/>
    <mergeCell ref="H61:K61"/>
    <mergeCell ref="F61:G61"/>
    <mergeCell ref="L61:M61"/>
    <mergeCell ref="F65:G65"/>
    <mergeCell ref="L65:M65"/>
    <mergeCell ref="L64:M64"/>
    <mergeCell ref="L63:M63"/>
    <mergeCell ref="L62:M62"/>
    <mergeCell ref="F64:G64"/>
    <mergeCell ref="F63:G63"/>
    <mergeCell ref="F62:G62"/>
    <mergeCell ref="C66:Q66"/>
    <mergeCell ref="F60:G60"/>
  </mergeCells>
  <phoneticPr fontId="1"/>
  <pageMargins left="0.7" right="0.7"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国民健康保険税の試算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HARIMA</dc:creator>
  <cp:lastModifiedBy>神吉 貴雄</cp:lastModifiedBy>
  <cp:lastPrinted>2022-04-11T05:49:43Z</cp:lastPrinted>
  <dcterms:created xsi:type="dcterms:W3CDTF">2014-05-08T11:48:13Z</dcterms:created>
  <dcterms:modified xsi:type="dcterms:W3CDTF">2025-03-31T02:07:34Z</dcterms:modified>
</cp:coreProperties>
</file>